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1" activeTab="17"/>
  </bookViews>
  <sheets>
    <sheet name="Step 1" sheetId="1" r:id="rId1"/>
    <sheet name="Step 2" sheetId="2" r:id="rId2"/>
    <sheet name="Step 3" sheetId="3" r:id="rId3"/>
    <sheet name="Step 4" sheetId="4" r:id="rId4"/>
    <sheet name="Step 5" sheetId="5" r:id="rId5"/>
    <sheet name="Step 6" sheetId="6" r:id="rId6"/>
    <sheet name="Step 7" sheetId="7" r:id="rId7"/>
    <sheet name="Step 8" sheetId="8" r:id="rId8"/>
    <sheet name="Step 9" sheetId="9" r:id="rId9"/>
    <sheet name="Step 10" sheetId="10" r:id="rId10"/>
    <sheet name="Step 11" sheetId="11" r:id="rId11"/>
    <sheet name="Step 12" sheetId="12" r:id="rId12"/>
    <sheet name="Step 13" sheetId="13" r:id="rId13"/>
    <sheet name="Step 14" sheetId="14" r:id="rId14"/>
    <sheet name="Step 15" sheetId="15" r:id="rId15"/>
    <sheet name="Step 16" sheetId="16" r:id="rId16"/>
    <sheet name="comparison table" sheetId="17" r:id="rId17"/>
    <sheet name="comparison chart" sheetId="18" r:id="rId18"/>
  </sheets>
  <definedNames/>
  <calcPr fullCalcOnLoad="1"/>
</workbook>
</file>

<file path=xl/sharedStrings.xml><?xml version="1.0" encoding="utf-8"?>
<sst xmlns="http://schemas.openxmlformats.org/spreadsheetml/2006/main" count="336" uniqueCount="93">
  <si>
    <t>by the Interagency Advisory Committee on Water Data for mid-coast region of Oregon</t>
  </si>
  <si>
    <t>computed using the sample data for the Alsea at Tidewater gage station</t>
  </si>
  <si>
    <t>B = 0.94 - 0.26(0.2680)</t>
  </si>
  <si>
    <t>n</t>
  </si>
  <si>
    <r>
      <t>V(C</t>
    </r>
    <r>
      <rPr>
        <vertAlign val="subscript"/>
        <sz val="12"/>
        <rFont val="Arial"/>
        <family val="0"/>
      </rPr>
      <t>s)</t>
    </r>
    <r>
      <rPr>
        <sz val="12"/>
        <rFont val="Arial"/>
        <family val="0"/>
      </rPr>
      <t xml:space="preserve"> = </t>
    </r>
    <r>
      <rPr>
        <sz val="14"/>
        <rFont val="Arial"/>
        <family val="0"/>
      </rPr>
      <t>10</t>
    </r>
    <r>
      <rPr>
        <vertAlign val="superscript"/>
        <sz val="14"/>
        <rFont val="Arial"/>
        <family val="0"/>
      </rPr>
      <t>A-Blog(n/10)</t>
    </r>
  </si>
  <si>
    <t>A</t>
  </si>
  <si>
    <t>B</t>
  </si>
  <si>
    <r>
      <t>C</t>
    </r>
    <r>
      <rPr>
        <b/>
        <vertAlign val="subscript"/>
        <sz val="12"/>
        <rFont val="Arial"/>
        <family val="0"/>
      </rPr>
      <t>s</t>
    </r>
  </si>
  <si>
    <r>
      <t>C</t>
    </r>
    <r>
      <rPr>
        <b/>
        <vertAlign val="subscript"/>
        <sz val="12"/>
        <rFont val="Arial"/>
        <family val="0"/>
      </rPr>
      <t>m</t>
    </r>
  </si>
  <si>
    <r>
      <t>V(C</t>
    </r>
    <r>
      <rPr>
        <b/>
        <vertAlign val="subscript"/>
        <sz val="12"/>
        <rFont val="Arial"/>
        <family val="0"/>
      </rPr>
      <t>m</t>
    </r>
    <r>
      <rPr>
        <b/>
        <sz val="12"/>
        <rFont val="Arial"/>
        <family val="0"/>
      </rPr>
      <t>)</t>
    </r>
  </si>
  <si>
    <r>
      <t>V(C</t>
    </r>
    <r>
      <rPr>
        <b/>
        <vertAlign val="subscript"/>
        <sz val="12"/>
        <rFont val="Arial"/>
        <family val="0"/>
      </rPr>
      <t>s</t>
    </r>
    <r>
      <rPr>
        <b/>
        <sz val="12"/>
        <rFont val="Arial"/>
        <family val="0"/>
      </rPr>
      <t>)</t>
    </r>
  </si>
  <si>
    <r>
      <t>W = V(C</t>
    </r>
    <r>
      <rPr>
        <vertAlign val="subscript"/>
        <sz val="12"/>
        <rFont val="Arial"/>
        <family val="0"/>
      </rPr>
      <t>m</t>
    </r>
    <r>
      <rPr>
        <sz val="12"/>
        <rFont val="Arial"/>
        <family val="0"/>
      </rPr>
      <t>)/ [V(C</t>
    </r>
    <r>
      <rPr>
        <vertAlign val="subscript"/>
        <sz val="12"/>
        <rFont val="Arial"/>
        <family val="0"/>
      </rPr>
      <t>s</t>
    </r>
    <r>
      <rPr>
        <sz val="12"/>
        <rFont val="Arial"/>
        <family val="0"/>
      </rPr>
      <t>) + V(C</t>
    </r>
    <r>
      <rPr>
        <vertAlign val="subscript"/>
        <sz val="12"/>
        <rFont val="Arial"/>
        <family val="0"/>
      </rPr>
      <t>m</t>
    </r>
    <r>
      <rPr>
        <sz val="12"/>
        <rFont val="Arial"/>
        <family val="0"/>
      </rPr>
      <t>)]</t>
    </r>
  </si>
  <si>
    <t>W</t>
  </si>
  <si>
    <t>Weighting factor (W):</t>
  </si>
  <si>
    <r>
      <t>Variance of station skewness V(C</t>
    </r>
    <r>
      <rPr>
        <vertAlign val="subscript"/>
        <sz val="12"/>
        <rFont val="Arial"/>
        <family val="0"/>
      </rPr>
      <t>s</t>
    </r>
    <r>
      <rPr>
        <sz val="12"/>
        <rFont val="Arial"/>
        <family val="0"/>
      </rPr>
      <t>):</t>
    </r>
  </si>
  <si>
    <r>
      <t>Variance of regional skewness V(C</t>
    </r>
    <r>
      <rPr>
        <vertAlign val="subscript"/>
        <sz val="12"/>
        <rFont val="Arial"/>
        <family val="0"/>
      </rPr>
      <t>m</t>
    </r>
    <r>
      <rPr>
        <sz val="12"/>
        <rFont val="Arial"/>
        <family val="0"/>
      </rPr>
      <t>)</t>
    </r>
  </si>
  <si>
    <r>
      <t>Skew coefficient (C</t>
    </r>
    <r>
      <rPr>
        <vertAlign val="subscript"/>
        <sz val="12"/>
        <rFont val="Arial"/>
        <family val="0"/>
      </rPr>
      <t>s</t>
    </r>
    <r>
      <rPr>
        <sz val="12"/>
        <rFont val="Arial"/>
        <family val="0"/>
      </rPr>
      <t>) based on logQ values for instantaneous peak flows</t>
    </r>
  </si>
  <si>
    <r>
      <t>Weighted skewness (C</t>
    </r>
    <r>
      <rPr>
        <vertAlign val="subscript"/>
        <sz val="12"/>
        <rFont val="Arial"/>
        <family val="0"/>
      </rPr>
      <t>w</t>
    </r>
    <r>
      <rPr>
        <sz val="12"/>
        <rFont val="Arial"/>
        <family val="0"/>
      </rPr>
      <t>)</t>
    </r>
  </si>
  <si>
    <r>
      <t>C</t>
    </r>
    <r>
      <rPr>
        <vertAlign val="subscript"/>
        <sz val="12"/>
        <rFont val="Arial"/>
        <family val="0"/>
      </rPr>
      <t>w</t>
    </r>
    <r>
      <rPr>
        <sz val="12"/>
        <rFont val="Arial"/>
        <family val="0"/>
      </rPr>
      <t xml:space="preserve"> = W*C</t>
    </r>
    <r>
      <rPr>
        <vertAlign val="subscript"/>
        <sz val="12"/>
        <rFont val="Arial"/>
        <family val="0"/>
      </rPr>
      <t>s</t>
    </r>
    <r>
      <rPr>
        <sz val="12"/>
        <rFont val="Arial"/>
        <family val="0"/>
      </rPr>
      <t xml:space="preserve"> + (1-W)*C</t>
    </r>
    <r>
      <rPr>
        <vertAlign val="subscript"/>
        <sz val="12"/>
        <rFont val="Arial"/>
        <family val="0"/>
      </rPr>
      <t>m</t>
    </r>
  </si>
  <si>
    <r>
      <t>C</t>
    </r>
    <r>
      <rPr>
        <b/>
        <vertAlign val="subscript"/>
        <sz val="12"/>
        <rFont val="Arial"/>
        <family val="0"/>
      </rPr>
      <t>w</t>
    </r>
  </si>
  <si>
    <t>MAP BUTTON</t>
  </si>
  <si>
    <t>Q (cfs) (Avg Daily Max)</t>
  </si>
  <si>
    <t>agency_cd</t>
  </si>
  <si>
    <t>site_no</t>
  </si>
  <si>
    <t>peak_dt</t>
  </si>
  <si>
    <t>peak_tm</t>
  </si>
  <si>
    <t>peak_va</t>
  </si>
  <si>
    <t>peak_cd</t>
  </si>
  <si>
    <t>gage_ht</t>
  </si>
  <si>
    <t>gage_ht_cd</t>
  </si>
  <si>
    <t>year_last_pk</t>
  </si>
  <si>
    <t>ag_dt</t>
  </si>
  <si>
    <t>ag_tm</t>
  </si>
  <si>
    <t>ag_gage_ht</t>
  </si>
  <si>
    <t>ag_gage_ht_cd</t>
  </si>
  <si>
    <t>5s</t>
  </si>
  <si>
    <t>15s</t>
  </si>
  <si>
    <t>10d</t>
  </si>
  <si>
    <t>6s</t>
  </si>
  <si>
    <t>8s</t>
  </si>
  <si>
    <t>27s</t>
  </si>
  <si>
    <t>13s</t>
  </si>
  <si>
    <t>4s</t>
  </si>
  <si>
    <t>11s</t>
  </si>
  <si>
    <t>USGS</t>
  </si>
  <si>
    <t>AGENCY</t>
  </si>
  <si>
    <t>SITE NO</t>
  </si>
  <si>
    <t>DATE OF PEAK FLOW</t>
  </si>
  <si>
    <t>PEAK FLOW VALUE (CFS)</t>
  </si>
  <si>
    <t>PEAK FLOW VALUE, Q, (CFS)</t>
  </si>
  <si>
    <t>Rank</t>
  </si>
  <si>
    <t>Date of Peak Flow</t>
  </si>
  <si>
    <t>Ranked Peak Flow Value, Q, (cfs)</t>
  </si>
  <si>
    <t>Ranked Peak Flow Values, Q,  (cfs)</t>
  </si>
  <si>
    <t>log Q (cfs)</t>
  </si>
  <si>
    <t>Ranked Peak Flow Values, Q, (cfs)</t>
  </si>
  <si>
    <t xml:space="preserve">Average </t>
  </si>
  <si>
    <t>Average</t>
  </si>
  <si>
    <t>Ranked Peak Flow Values, Q,(cfs)</t>
  </si>
  <si>
    <t>(log Q – avg(logQ))^2</t>
  </si>
  <si>
    <t>(log Q – avg(logQ))^3</t>
  </si>
  <si>
    <t>Return Period [(n+1)/m]</t>
  </si>
  <si>
    <t>Return Period (Tr) [(n+1)/m]</t>
  </si>
  <si>
    <t>Exceedence Probability (1/Tr)</t>
  </si>
  <si>
    <t xml:space="preserve"> </t>
  </si>
  <si>
    <t>Sum</t>
  </si>
  <si>
    <t>variance</t>
  </si>
  <si>
    <t>standard deviation</t>
  </si>
  <si>
    <t>skew coefficient</t>
  </si>
  <si>
    <t>Ranked Peak Flow Values (cfs)</t>
  </si>
  <si>
    <t>Tr</t>
  </si>
  <si>
    <t>K(-0.2)</t>
  </si>
  <si>
    <t>slope</t>
  </si>
  <si>
    <t>Q (cfs)</t>
  </si>
  <si>
    <t>Flood Frequency Calculations using log-Pearson Analysis III</t>
  </si>
  <si>
    <t>(period of record WY 1940-2000)</t>
  </si>
  <si>
    <t>Return Period</t>
  </si>
  <si>
    <t>Skew Coefficient</t>
  </si>
  <si>
    <t>Discharge</t>
  </si>
  <si>
    <t>(years)</t>
  </si>
  <si>
    <t>Instantaneous Peaks (period of record WY 1940-2000)</t>
  </si>
  <si>
    <t>Average Daily Maximum (period of record WY 1940-2000)</t>
  </si>
  <si>
    <t>K(-0.3314)</t>
  </si>
  <si>
    <t>weighted skew coefficient</t>
  </si>
  <si>
    <t>EXCEL</t>
  </si>
  <si>
    <t>VAR</t>
  </si>
  <si>
    <t>STDEV</t>
  </si>
  <si>
    <t>SKEW</t>
  </si>
  <si>
    <t>FUNCTIONS</t>
  </si>
  <si>
    <r>
      <t>The skew coefficient (C</t>
    </r>
    <r>
      <rPr>
        <vertAlign val="subscript"/>
        <sz val="12"/>
        <rFont val="Arial"/>
        <family val="0"/>
      </rPr>
      <t>m</t>
    </r>
    <r>
      <rPr>
        <sz val="12"/>
        <rFont val="Arial"/>
        <family val="0"/>
      </rPr>
      <t xml:space="preserve">) based on the regional data from the map provided </t>
    </r>
  </si>
  <si>
    <t>A = -0.33 + 0.08(0.2680)</t>
  </si>
  <si>
    <t>K(-0.3)</t>
  </si>
  <si>
    <t>K(-0.2166)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</si>
</sst>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"/>
    <numFmt numFmtId="169" formatCode="0.0"/>
    <numFmt numFmtId="170" formatCode="0.00000000"/>
    <numFmt numFmtId="171" formatCode="0.0000000"/>
    <numFmt numFmtId="172" formatCode="0.000000"/>
    <numFmt numFmtId="173" formatCode="0.00000"/>
    <numFmt numFmtId="174" formatCode="[$€-2]\ #,##0.00_);[Red]\([$€-2]\ #,##0.00\)"/>
    <numFmt numFmtId="175" formatCode="_(* #,##0.0_);_(* \(#,##0.0\);_(* &quot;-&quot;??_);_(@_)"/>
    <numFmt numFmtId="176" formatCode="_(* #,##0_);_(* \(#,##0\);_(* &quot;-&quot;??_);_(@_)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vertAlign val="subscript"/>
      <sz val="12"/>
      <name val="Arial"/>
      <family val="0"/>
    </font>
    <font>
      <sz val="12"/>
      <name val="Arial"/>
      <family val="0"/>
    </font>
    <font>
      <vertAlign val="subscript"/>
      <sz val="12"/>
      <name val="Arial"/>
      <family val="0"/>
    </font>
    <font>
      <sz val="14"/>
      <name val="Arial"/>
      <family val="0"/>
    </font>
    <font>
      <vertAlign val="superscript"/>
      <sz val="14"/>
      <name val="Arial"/>
      <family val="0"/>
    </font>
    <font>
      <sz val="12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4" fontId="0" fillId="0" borderId="0" xfId="0" applyNumberFormat="1" applyAlignment="1">
      <alignment/>
    </xf>
    <xf numFmtId="164" fontId="1" fillId="33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168" fontId="0" fillId="33" borderId="0" xfId="0" applyNumberFormat="1" applyFill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0" fontId="1" fillId="33" borderId="0" xfId="0" applyFont="1" applyFill="1" applyAlignment="1">
      <alignment horizontal="center" wrapText="1"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68" fontId="0" fillId="33" borderId="10" xfId="0" applyNumberFormat="1" applyFill="1" applyBorder="1" applyAlignment="1">
      <alignment horizontal="center"/>
    </xf>
    <xf numFmtId="0" fontId="0" fillId="33" borderId="11" xfId="0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164" fontId="0" fillId="33" borderId="12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0" xfId="59" applyFont="1">
      <alignment/>
      <protection/>
    </xf>
    <xf numFmtId="0" fontId="0" fillId="0" borderId="0" xfId="59">
      <alignment/>
      <protection/>
    </xf>
    <xf numFmtId="0" fontId="0" fillId="0" borderId="12" xfId="59" applyBorder="1" applyAlignment="1">
      <alignment horizontal="center"/>
      <protection/>
    </xf>
    <xf numFmtId="168" fontId="0" fillId="0" borderId="12" xfId="59" applyNumberFormat="1" applyBorder="1" applyAlignment="1">
      <alignment horizontal="center"/>
      <protection/>
    </xf>
    <xf numFmtId="0" fontId="0" fillId="0" borderId="10" xfId="59" applyBorder="1" applyAlignment="1">
      <alignment horizontal="center"/>
      <protection/>
    </xf>
    <xf numFmtId="0" fontId="0" fillId="0" borderId="11" xfId="59" applyBorder="1">
      <alignment/>
      <protection/>
    </xf>
    <xf numFmtId="0" fontId="0" fillId="0" borderId="12" xfId="59" applyBorder="1">
      <alignment/>
      <protection/>
    </xf>
    <xf numFmtId="168" fontId="3" fillId="0" borderId="10" xfId="58" applyNumberFormat="1" applyBorder="1" applyAlignment="1">
      <alignment horizontal="center"/>
      <protection/>
    </xf>
    <xf numFmtId="164" fontId="3" fillId="0" borderId="11" xfId="58" applyNumberFormat="1" applyBorder="1">
      <alignment/>
      <protection/>
    </xf>
    <xf numFmtId="168" fontId="3" fillId="0" borderId="10" xfId="57" applyNumberFormat="1" applyBorder="1" applyAlignment="1">
      <alignment horizontal="center"/>
      <protection/>
    </xf>
    <xf numFmtId="164" fontId="3" fillId="0" borderId="11" xfId="57" applyNumberFormat="1" applyBorder="1">
      <alignment/>
      <protection/>
    </xf>
    <xf numFmtId="168" fontId="0" fillId="0" borderId="10" xfId="59" applyNumberFormat="1" applyFont="1" applyBorder="1" applyAlignment="1">
      <alignment horizontal="center"/>
      <protection/>
    </xf>
    <xf numFmtId="168" fontId="3" fillId="0" borderId="11" xfId="57" applyNumberFormat="1" applyBorder="1">
      <alignment/>
      <protection/>
    </xf>
    <xf numFmtId="168" fontId="3" fillId="0" borderId="12" xfId="57" applyNumberFormat="1" applyBorder="1">
      <alignment/>
      <protection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68" fontId="8" fillId="0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168" fontId="6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8" fillId="33" borderId="0" xfId="0" applyFont="1" applyFill="1" applyAlignment="1">
      <alignment horizontal="left"/>
    </xf>
    <xf numFmtId="0" fontId="6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169" fontId="6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0" fillId="33" borderId="0" xfId="0" applyFill="1" applyAlignment="1">
      <alignment horizontal="right"/>
    </xf>
    <xf numFmtId="0" fontId="1" fillId="0" borderId="13" xfId="0" applyFont="1" applyBorder="1" applyAlignment="1">
      <alignment/>
    </xf>
    <xf numFmtId="0" fontId="12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" fillId="0" borderId="14" xfId="59" applyFont="1" applyBorder="1" applyAlignment="1">
      <alignment horizontal="center"/>
      <protection/>
    </xf>
    <xf numFmtId="0" fontId="1" fillId="0" borderId="15" xfId="59" applyFont="1" applyBorder="1" applyAlignment="1">
      <alignment horizontal="center"/>
      <protection/>
    </xf>
    <xf numFmtId="0" fontId="1" fillId="0" borderId="16" xfId="59" applyFont="1" applyBorder="1" applyAlignment="1">
      <alignment horizontal="center"/>
      <protection/>
    </xf>
    <xf numFmtId="0" fontId="0" fillId="0" borderId="17" xfId="59" applyFont="1" applyBorder="1" applyAlignment="1">
      <alignment horizontal="center"/>
      <protection/>
    </xf>
    <xf numFmtId="0" fontId="0" fillId="0" borderId="18" xfId="59" applyFont="1" applyBorder="1" applyAlignment="1">
      <alignment horizontal="center"/>
      <protection/>
    </xf>
    <xf numFmtId="0" fontId="0" fillId="0" borderId="19" xfId="59" applyFont="1" applyBorder="1" applyAlignment="1">
      <alignment horizontal="center"/>
      <protection/>
    </xf>
    <xf numFmtId="176" fontId="0" fillId="33" borderId="11" xfId="42" applyNumberFormat="1" applyFont="1" applyFill="1" applyBorder="1" applyAlignment="1">
      <alignment/>
    </xf>
    <xf numFmtId="176" fontId="3" fillId="0" borderId="11" xfId="42" applyNumberFormat="1" applyFont="1" applyBorder="1" applyAlignment="1">
      <alignment/>
    </xf>
    <xf numFmtId="176" fontId="3" fillId="0" borderId="12" xfId="42" applyNumberFormat="1" applyFont="1" applyBorder="1" applyAlignment="1">
      <alignment/>
    </xf>
    <xf numFmtId="176" fontId="0" fillId="0" borderId="0" xfId="59" applyNumberForma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l comparison" xfId="57"/>
    <cellStyle name="Normal_step15instant" xfId="58"/>
    <cellStyle name="Normal_USGSDATA.XL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chartsheet" Target="chartsheets/sheet1.xml" /><Relationship Id="rId17" Type="http://schemas.openxmlformats.org/officeDocument/2006/relationships/worksheet" Target="worksheets/sheet16.xml" /><Relationship Id="rId18" Type="http://schemas.openxmlformats.org/officeDocument/2006/relationships/chartsheet" Target="chartsheets/sheet2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Flood Frequency Analysis for Alsea River at Tidewater using Log-Pearson Type III Analysis usingInstantaneous Peak Streamflow Values (WY 1940-2000)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75"/>
          <c:w val="0.95125"/>
          <c:h val="0.80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'Step 15'!$C$5</c:f>
              <c:strCache>
                <c:ptCount val="1"/>
                <c:pt idx="0">
                  <c:v>Q (cfs)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'Step 15'!$A$6:$A$12</c:f>
              <c:numCache>
                <c:ptCount val="7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</c:numCache>
            </c:numRef>
          </c:xVal>
          <c:yVal>
            <c:numRef>
              <c:f>'Step 15'!$C$6:$C$12</c:f>
              <c:numCache>
                <c:ptCount val="7"/>
                <c:pt idx="0">
                  <c:v>19622.217264040002</c:v>
                </c:pt>
                <c:pt idx="1">
                  <c:v>26605.257610320376</c:v>
                </c:pt>
                <c:pt idx="2">
                  <c:v>30956.6271458665</c:v>
                </c:pt>
                <c:pt idx="3">
                  <c:v>36190.66068036898</c:v>
                </c:pt>
                <c:pt idx="4">
                  <c:v>39913.55276200287</c:v>
                </c:pt>
                <c:pt idx="5">
                  <c:v>43493.44776600042</c:v>
                </c:pt>
                <c:pt idx="6">
                  <c:v>46985.897809784816</c:v>
                </c:pt>
              </c:numCache>
            </c:numRef>
          </c:yVal>
          <c:smooth val="1"/>
        </c:ser>
        <c:axId val="42036185"/>
        <c:axId val="42781346"/>
      </c:scatterChart>
      <c:valAx>
        <c:axId val="4203618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Return Period (years)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81346"/>
        <c:crosses val="autoZero"/>
        <c:crossBetween val="midCat"/>
        <c:dispUnits/>
      </c:valAx>
      <c:valAx>
        <c:axId val="42781346"/>
        <c:scaling>
          <c:logBase val="10"/>
          <c:orientation val="minMax"/>
          <c:max val="100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361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Flood Frequency Analysis for Alsea River at Tidewater using Log-Pearson Type III Analysis 
(WY 1940-2000)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3575"/>
          <c:w val="0.94975"/>
          <c:h val="0.76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'comparison table'!$C$5</c:f>
              <c:strCache>
                <c:ptCount val="1"/>
                <c:pt idx="0">
                  <c:v>Q (cfs)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'comparison table'!$A$6:$A$12</c:f>
              <c:numCache>
                <c:ptCount val="7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</c:numCache>
            </c:numRef>
          </c:xVal>
          <c:yVal>
            <c:numRef>
              <c:f>'comparison table'!$C$6:$C$12</c:f>
              <c:numCache>
                <c:ptCount val="7"/>
                <c:pt idx="0">
                  <c:v>19622.217264040002</c:v>
                </c:pt>
                <c:pt idx="1">
                  <c:v>26605.257610320376</c:v>
                </c:pt>
                <c:pt idx="2">
                  <c:v>30956.6271458665</c:v>
                </c:pt>
                <c:pt idx="3">
                  <c:v>36190.66068036898</c:v>
                </c:pt>
                <c:pt idx="4">
                  <c:v>39913.55276200287</c:v>
                </c:pt>
                <c:pt idx="5">
                  <c:v>43493.44776600042</c:v>
                </c:pt>
                <c:pt idx="6">
                  <c:v>46985.897809784816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'comparison table'!$C$19</c:f>
              <c:strCache>
                <c:ptCount val="1"/>
                <c:pt idx="0">
                  <c:v>Q (cfs) (Avg Daily Max)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'comparison table'!$A$20:$A$26</c:f>
              <c:numCache>
                <c:ptCount val="7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</c:numCache>
            </c:numRef>
          </c:xVal>
          <c:yVal>
            <c:numRef>
              <c:f>'comparison table'!$C$20:$C$26</c:f>
              <c:numCache>
                <c:ptCount val="7"/>
                <c:pt idx="0">
                  <c:v>16110.63874640623</c:v>
                </c:pt>
                <c:pt idx="1">
                  <c:v>21695.17054404378</c:v>
                </c:pt>
                <c:pt idx="2">
                  <c:v>25060.705353651847</c:v>
                </c:pt>
                <c:pt idx="3">
                  <c:v>28989.37336173337</c:v>
                </c:pt>
                <c:pt idx="4">
                  <c:v>31713.85275783567</c:v>
                </c:pt>
                <c:pt idx="5">
                  <c:v>34270.33000692305</c:v>
                </c:pt>
                <c:pt idx="6">
                  <c:v>36707.44031367786</c:v>
                </c:pt>
              </c:numCache>
            </c:numRef>
          </c:yVal>
          <c:smooth val="1"/>
        </c:ser>
        <c:axId val="49487795"/>
        <c:axId val="42736972"/>
      </c:scatterChart>
      <c:valAx>
        <c:axId val="4948779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Return Period (years)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36972"/>
        <c:crosses val="autoZero"/>
        <c:crossBetween val="midCat"/>
        <c:dispUnits/>
      </c:valAx>
      <c:valAx>
        <c:axId val="42736972"/>
        <c:scaling>
          <c:logBase val="10"/>
          <c:orientation val="minMax"/>
          <c:max val="100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877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575"/>
          <c:y val="0.9535"/>
          <c:w val="0.455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Chart 1"/>
        <xdr:cNvGraphicFramePr/>
      </xdr:nvGraphicFramePr>
      <xdr:xfrm>
        <a:off x="832256400" y="83225640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832256400" y="83225640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M11" sqref="M11"/>
    </sheetView>
  </sheetViews>
  <sheetFormatPr defaultColWidth="8.8515625" defaultRowHeight="12.75"/>
  <cols>
    <col min="1" max="1" width="10.00390625" style="0" bestFit="1" customWidth="1"/>
    <col min="2" max="2" width="9.00390625" style="0" bestFit="1" customWidth="1"/>
    <col min="3" max="3" width="10.140625" style="0" bestFit="1" customWidth="1"/>
    <col min="4" max="4" width="8.140625" style="0" bestFit="1" customWidth="1"/>
    <col min="5" max="5" width="8.8515625" style="0" customWidth="1"/>
    <col min="6" max="6" width="8.00390625" style="0" bestFit="1" customWidth="1"/>
    <col min="7" max="7" width="7.421875" style="0" bestFit="1" customWidth="1"/>
    <col min="8" max="8" width="10.421875" style="0" bestFit="1" customWidth="1"/>
    <col min="9" max="9" width="11.421875" style="0" bestFit="1" customWidth="1"/>
    <col min="10" max="10" width="5.421875" style="0" bestFit="1" customWidth="1"/>
    <col min="11" max="11" width="6.140625" style="0" bestFit="1" customWidth="1"/>
    <col min="12" max="12" width="10.421875" style="0" bestFit="1" customWidth="1"/>
    <col min="13" max="13" width="13.7109375" style="0" bestFit="1" customWidth="1"/>
  </cols>
  <sheetData>
    <row r="1" spans="1:13" ht="12.7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33</v>
      </c>
      <c r="M1" t="s">
        <v>34</v>
      </c>
    </row>
    <row r="2" spans="1:13" ht="12.75">
      <c r="A2" t="s">
        <v>35</v>
      </c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39</v>
      </c>
      <c r="H2" t="s">
        <v>41</v>
      </c>
      <c r="I2" t="s">
        <v>42</v>
      </c>
      <c r="J2" t="s">
        <v>37</v>
      </c>
      <c r="K2" t="s">
        <v>38</v>
      </c>
      <c r="L2" t="s">
        <v>39</v>
      </c>
      <c r="M2" t="s">
        <v>43</v>
      </c>
    </row>
    <row r="3" spans="1:7" ht="12.75">
      <c r="A3" t="s">
        <v>44</v>
      </c>
      <c r="B3">
        <v>14306500</v>
      </c>
      <c r="C3" s="1">
        <v>14647</v>
      </c>
      <c r="E3">
        <v>15900</v>
      </c>
      <c r="G3">
        <v>15.93</v>
      </c>
    </row>
    <row r="4" spans="1:7" ht="12.75">
      <c r="A4" t="s">
        <v>44</v>
      </c>
      <c r="B4">
        <v>14306500</v>
      </c>
      <c r="C4" s="1">
        <v>14994</v>
      </c>
      <c r="E4">
        <v>10600</v>
      </c>
      <c r="G4">
        <v>13.4</v>
      </c>
    </row>
    <row r="5" spans="1:7" ht="12.75">
      <c r="A5" t="s">
        <v>44</v>
      </c>
      <c r="B5">
        <v>14306500</v>
      </c>
      <c r="C5" s="1">
        <v>15376</v>
      </c>
      <c r="E5">
        <v>13900</v>
      </c>
      <c r="G5">
        <v>14.9</v>
      </c>
    </row>
    <row r="6" spans="1:7" ht="12.75">
      <c r="A6" t="s">
        <v>44</v>
      </c>
      <c r="B6">
        <v>14306500</v>
      </c>
      <c r="C6" s="1">
        <v>15707</v>
      </c>
      <c r="E6">
        <v>22900</v>
      </c>
      <c r="G6">
        <v>19.98</v>
      </c>
    </row>
    <row r="7" spans="1:7" ht="12.75">
      <c r="A7" t="s">
        <v>44</v>
      </c>
      <c r="B7">
        <v>14306500</v>
      </c>
      <c r="C7" s="1">
        <v>16003</v>
      </c>
      <c r="E7">
        <v>8890</v>
      </c>
      <c r="G7">
        <v>11.72</v>
      </c>
    </row>
    <row r="8" spans="1:7" ht="12.75">
      <c r="A8" t="s">
        <v>44</v>
      </c>
      <c r="B8">
        <v>14306500</v>
      </c>
      <c r="C8" s="1">
        <v>16476</v>
      </c>
      <c r="E8">
        <v>17900</v>
      </c>
      <c r="G8">
        <v>17.18</v>
      </c>
    </row>
    <row r="9" spans="1:7" ht="12.75">
      <c r="A9" t="s">
        <v>44</v>
      </c>
      <c r="B9">
        <v>14306500</v>
      </c>
      <c r="C9" s="1">
        <v>16799</v>
      </c>
      <c r="E9">
        <v>19100</v>
      </c>
      <c r="G9">
        <v>17.88</v>
      </c>
    </row>
    <row r="10" spans="1:7" ht="12.75">
      <c r="A10" t="s">
        <v>44</v>
      </c>
      <c r="B10">
        <v>14306500</v>
      </c>
      <c r="C10" s="1">
        <v>17151</v>
      </c>
      <c r="E10">
        <v>26400</v>
      </c>
      <c r="G10">
        <v>21.7</v>
      </c>
    </row>
    <row r="11" spans="1:7" ht="12.75">
      <c r="A11" t="s">
        <v>44</v>
      </c>
      <c r="B11">
        <v>14306500</v>
      </c>
      <c r="C11" s="1">
        <v>17539</v>
      </c>
      <c r="E11">
        <v>27800</v>
      </c>
      <c r="G11">
        <v>22.43</v>
      </c>
    </row>
    <row r="12" spans="1:7" ht="12.75">
      <c r="A12" t="s">
        <v>44</v>
      </c>
      <c r="B12">
        <v>14306500</v>
      </c>
      <c r="C12" s="1">
        <v>17946</v>
      </c>
      <c r="E12">
        <v>26400</v>
      </c>
      <c r="G12">
        <v>21.72</v>
      </c>
    </row>
    <row r="13" spans="1:7" ht="12.75">
      <c r="A13" t="s">
        <v>44</v>
      </c>
      <c r="B13">
        <v>14306500</v>
      </c>
      <c r="C13" s="1">
        <v>18285</v>
      </c>
      <c r="E13">
        <v>16300</v>
      </c>
      <c r="G13">
        <v>16.22</v>
      </c>
    </row>
    <row r="14" spans="1:7" ht="12.75">
      <c r="A14" t="s">
        <v>44</v>
      </c>
      <c r="B14">
        <v>14306500</v>
      </c>
      <c r="C14" s="1">
        <v>18649</v>
      </c>
      <c r="E14">
        <v>19300</v>
      </c>
      <c r="G14">
        <v>17.89</v>
      </c>
    </row>
    <row r="15" spans="1:7" ht="12.75">
      <c r="A15" t="s">
        <v>44</v>
      </c>
      <c r="B15">
        <v>14306500</v>
      </c>
      <c r="C15" s="1">
        <v>18967</v>
      </c>
      <c r="E15">
        <v>22300</v>
      </c>
      <c r="G15">
        <v>19.12</v>
      </c>
    </row>
    <row r="16" spans="1:7" ht="12.75">
      <c r="A16" t="s">
        <v>44</v>
      </c>
      <c r="B16">
        <v>14306500</v>
      </c>
      <c r="C16" s="1">
        <v>19377</v>
      </c>
      <c r="E16">
        <v>26100</v>
      </c>
      <c r="G16">
        <v>20.99</v>
      </c>
    </row>
    <row r="17" spans="1:7" ht="12.75">
      <c r="A17" t="s">
        <v>44</v>
      </c>
      <c r="B17">
        <v>14306500</v>
      </c>
      <c r="C17" s="1">
        <v>19752</v>
      </c>
      <c r="E17">
        <v>24200</v>
      </c>
      <c r="G17">
        <v>20.03</v>
      </c>
    </row>
    <row r="18" spans="1:7" ht="12.75">
      <c r="A18" t="s">
        <v>44</v>
      </c>
      <c r="B18">
        <v>14306500</v>
      </c>
      <c r="C18" s="1">
        <v>20089</v>
      </c>
      <c r="E18">
        <v>17500</v>
      </c>
      <c r="G18">
        <v>16.63</v>
      </c>
    </row>
    <row r="19" spans="1:7" ht="12.75">
      <c r="A19" t="s">
        <v>44</v>
      </c>
      <c r="B19">
        <v>14306500</v>
      </c>
      <c r="C19" s="1">
        <v>20444</v>
      </c>
      <c r="E19">
        <v>32200</v>
      </c>
      <c r="G19">
        <v>23.8</v>
      </c>
    </row>
    <row r="20" spans="1:7" ht="12.75">
      <c r="A20" t="s">
        <v>44</v>
      </c>
      <c r="B20">
        <v>14306500</v>
      </c>
      <c r="C20" s="1">
        <v>20800</v>
      </c>
      <c r="E20">
        <v>16700</v>
      </c>
      <c r="G20">
        <v>16.22</v>
      </c>
    </row>
    <row r="21" spans="1:7" ht="12.75">
      <c r="A21" t="s">
        <v>44</v>
      </c>
      <c r="B21">
        <v>14306500</v>
      </c>
      <c r="C21" s="1">
        <v>21174</v>
      </c>
      <c r="E21">
        <v>19800</v>
      </c>
      <c r="G21">
        <v>18.04</v>
      </c>
    </row>
    <row r="22" spans="1:7" ht="12.75">
      <c r="A22" t="s">
        <v>44</v>
      </c>
      <c r="B22">
        <v>14306500</v>
      </c>
      <c r="C22" s="1">
        <v>21562</v>
      </c>
      <c r="E22">
        <v>18900</v>
      </c>
      <c r="G22">
        <v>18.28</v>
      </c>
    </row>
    <row r="23" spans="1:7" ht="12.75">
      <c r="A23" t="s">
        <v>44</v>
      </c>
      <c r="B23">
        <v>14306500</v>
      </c>
      <c r="C23" s="1">
        <v>21955</v>
      </c>
      <c r="E23">
        <v>20700</v>
      </c>
      <c r="G23">
        <v>18.71</v>
      </c>
    </row>
    <row r="24" spans="1:7" ht="12.75">
      <c r="A24" t="s">
        <v>44</v>
      </c>
      <c r="B24">
        <v>14306500</v>
      </c>
      <c r="C24" s="1">
        <v>22244</v>
      </c>
      <c r="E24">
        <v>32800</v>
      </c>
      <c r="G24">
        <v>24.02</v>
      </c>
    </row>
    <row r="25" spans="1:7" ht="12.75">
      <c r="A25" t="s">
        <v>44</v>
      </c>
      <c r="B25">
        <v>14306500</v>
      </c>
      <c r="C25" s="1">
        <v>22636</v>
      </c>
      <c r="E25">
        <v>16000</v>
      </c>
      <c r="G25">
        <v>16.3</v>
      </c>
    </row>
    <row r="26" spans="1:7" ht="12.75">
      <c r="A26" t="s">
        <v>44</v>
      </c>
      <c r="B26">
        <v>14306500</v>
      </c>
      <c r="C26" s="1">
        <v>22976</v>
      </c>
      <c r="E26">
        <v>16800</v>
      </c>
      <c r="G26">
        <v>16.73</v>
      </c>
    </row>
    <row r="27" spans="1:7" ht="12.75">
      <c r="A27" t="s">
        <v>44</v>
      </c>
      <c r="B27">
        <v>14306500</v>
      </c>
      <c r="C27" s="1">
        <v>23396</v>
      </c>
      <c r="E27">
        <v>28200</v>
      </c>
      <c r="G27">
        <v>22.12</v>
      </c>
    </row>
    <row r="28" spans="1:7" ht="12.75">
      <c r="A28" t="s">
        <v>44</v>
      </c>
      <c r="B28">
        <v>14306500</v>
      </c>
      <c r="C28" s="1">
        <v>23733</v>
      </c>
      <c r="E28">
        <v>41800</v>
      </c>
      <c r="G28">
        <v>27.44</v>
      </c>
    </row>
    <row r="29" spans="1:7" ht="12.75">
      <c r="A29" t="s">
        <v>44</v>
      </c>
      <c r="B29">
        <v>14306500</v>
      </c>
      <c r="C29" s="1">
        <v>24175</v>
      </c>
      <c r="E29">
        <v>25500</v>
      </c>
      <c r="G29">
        <v>20.94</v>
      </c>
    </row>
    <row r="30" spans="1:7" ht="12.75">
      <c r="A30" t="s">
        <v>44</v>
      </c>
      <c r="B30">
        <v>14306500</v>
      </c>
      <c r="C30" s="1">
        <v>24500</v>
      </c>
      <c r="E30">
        <v>20900</v>
      </c>
      <c r="G30">
        <v>18.82</v>
      </c>
    </row>
    <row r="31" spans="1:7" ht="12.75">
      <c r="A31" t="s">
        <v>44</v>
      </c>
      <c r="B31">
        <v>14306500</v>
      </c>
      <c r="C31" s="1">
        <v>24871</v>
      </c>
      <c r="E31">
        <v>14600</v>
      </c>
      <c r="G31">
        <v>15.54</v>
      </c>
    </row>
    <row r="32" spans="1:7" ht="12.75">
      <c r="A32" t="s">
        <v>44</v>
      </c>
      <c r="B32">
        <v>14306500</v>
      </c>
      <c r="C32" s="1">
        <v>25177</v>
      </c>
      <c r="E32">
        <v>21200</v>
      </c>
      <c r="G32">
        <v>18.94</v>
      </c>
    </row>
    <row r="33" spans="1:7" ht="12.75">
      <c r="A33" t="s">
        <v>44</v>
      </c>
      <c r="B33">
        <v>14306500</v>
      </c>
      <c r="C33" s="1">
        <v>25595</v>
      </c>
      <c r="E33">
        <v>19000</v>
      </c>
      <c r="G33">
        <v>17.87</v>
      </c>
    </row>
    <row r="34" spans="1:7" ht="12.75">
      <c r="A34" t="s">
        <v>44</v>
      </c>
      <c r="B34">
        <v>14306500</v>
      </c>
      <c r="C34" s="1">
        <v>25950</v>
      </c>
      <c r="E34">
        <v>21000</v>
      </c>
      <c r="G34">
        <v>18.88</v>
      </c>
    </row>
    <row r="35" spans="1:7" ht="12.75">
      <c r="A35" t="s">
        <v>44</v>
      </c>
      <c r="B35">
        <v>14306500</v>
      </c>
      <c r="C35" s="1">
        <v>26319</v>
      </c>
      <c r="E35">
        <v>37000</v>
      </c>
      <c r="G35">
        <v>25.71</v>
      </c>
    </row>
    <row r="36" spans="1:7" ht="12.75">
      <c r="A36" t="s">
        <v>44</v>
      </c>
      <c r="B36">
        <v>14306500</v>
      </c>
      <c r="C36" s="1">
        <v>26655</v>
      </c>
      <c r="E36">
        <v>13000</v>
      </c>
      <c r="G36">
        <v>14.6</v>
      </c>
    </row>
    <row r="37" spans="1:7" ht="12.75">
      <c r="A37" t="s">
        <v>44</v>
      </c>
      <c r="B37">
        <v>14306500</v>
      </c>
      <c r="C37" s="1">
        <v>27045</v>
      </c>
      <c r="E37">
        <v>34100</v>
      </c>
      <c r="G37">
        <v>24.55</v>
      </c>
    </row>
    <row r="38" spans="1:7" ht="12.75">
      <c r="A38" t="s">
        <v>44</v>
      </c>
      <c r="B38">
        <v>14306500</v>
      </c>
      <c r="C38" s="1">
        <v>27399</v>
      </c>
      <c r="E38">
        <v>14500</v>
      </c>
      <c r="G38">
        <v>15.46</v>
      </c>
    </row>
    <row r="39" spans="1:7" ht="12.75">
      <c r="A39" t="s">
        <v>44</v>
      </c>
      <c r="B39">
        <v>14306500</v>
      </c>
      <c r="C39" s="1">
        <v>27732</v>
      </c>
      <c r="E39">
        <v>23400</v>
      </c>
      <c r="G39">
        <v>19.99</v>
      </c>
    </row>
    <row r="40" spans="1:7" ht="12.75">
      <c r="A40" t="s">
        <v>44</v>
      </c>
      <c r="B40">
        <v>14306500</v>
      </c>
      <c r="C40" s="1">
        <v>28192</v>
      </c>
      <c r="E40">
        <v>9270</v>
      </c>
      <c r="G40">
        <v>12.12</v>
      </c>
    </row>
    <row r="41" spans="1:7" ht="12.75">
      <c r="A41" t="s">
        <v>44</v>
      </c>
      <c r="B41">
        <v>14306500</v>
      </c>
      <c r="C41" s="1">
        <v>28472</v>
      </c>
      <c r="E41">
        <v>24700</v>
      </c>
      <c r="G41">
        <v>20.6</v>
      </c>
    </row>
    <row r="42" spans="1:7" ht="12.75">
      <c r="A42" t="s">
        <v>44</v>
      </c>
      <c r="B42">
        <v>14306500</v>
      </c>
      <c r="C42" s="1">
        <v>28893</v>
      </c>
      <c r="E42">
        <v>15000</v>
      </c>
      <c r="G42">
        <v>15.73</v>
      </c>
    </row>
    <row r="43" spans="1:7" ht="12.75">
      <c r="A43" t="s">
        <v>44</v>
      </c>
      <c r="B43">
        <v>14306500</v>
      </c>
      <c r="C43" s="1">
        <v>29232</v>
      </c>
      <c r="E43">
        <v>19600</v>
      </c>
      <c r="G43">
        <v>18.18</v>
      </c>
    </row>
    <row r="44" spans="1:7" ht="12.75">
      <c r="A44" t="s">
        <v>44</v>
      </c>
      <c r="B44">
        <v>14306500</v>
      </c>
      <c r="C44" s="1">
        <v>29581</v>
      </c>
      <c r="E44">
        <v>32500</v>
      </c>
      <c r="G44">
        <v>23.92</v>
      </c>
    </row>
    <row r="45" spans="1:7" ht="12.75">
      <c r="A45" t="s">
        <v>44</v>
      </c>
      <c r="B45">
        <v>14306500</v>
      </c>
      <c r="C45" s="1">
        <v>29926</v>
      </c>
      <c r="E45">
        <v>23400</v>
      </c>
      <c r="G45">
        <v>20.01</v>
      </c>
    </row>
    <row r="46" spans="1:7" ht="12.75">
      <c r="A46" t="s">
        <v>44</v>
      </c>
      <c r="B46">
        <v>14306500</v>
      </c>
      <c r="C46" s="1">
        <v>30301</v>
      </c>
      <c r="E46">
        <v>28200</v>
      </c>
      <c r="G46">
        <v>22.23</v>
      </c>
    </row>
    <row r="47" spans="1:7" ht="12.75">
      <c r="A47" t="s">
        <v>44</v>
      </c>
      <c r="B47">
        <v>14306500</v>
      </c>
      <c r="C47" s="1">
        <v>30725</v>
      </c>
      <c r="E47">
        <v>18000</v>
      </c>
      <c r="G47">
        <v>17.4</v>
      </c>
    </row>
    <row r="48" spans="1:7" ht="12.75">
      <c r="A48" t="s">
        <v>44</v>
      </c>
      <c r="B48">
        <v>14306500</v>
      </c>
      <c r="C48" s="1">
        <v>30988</v>
      </c>
      <c r="E48">
        <v>14400</v>
      </c>
      <c r="G48">
        <v>15.41</v>
      </c>
    </row>
    <row r="49" spans="1:7" ht="12.75">
      <c r="A49" t="s">
        <v>44</v>
      </c>
      <c r="B49">
        <v>14306500</v>
      </c>
      <c r="C49" s="1">
        <v>31466</v>
      </c>
      <c r="E49">
        <v>17700</v>
      </c>
      <c r="G49">
        <v>17.24</v>
      </c>
    </row>
    <row r="50" spans="1:7" ht="12.75">
      <c r="A50" t="s">
        <v>44</v>
      </c>
      <c r="B50">
        <v>14306500</v>
      </c>
      <c r="C50" s="1">
        <v>31809</v>
      </c>
      <c r="E50">
        <v>20200</v>
      </c>
      <c r="G50">
        <v>18.56</v>
      </c>
    </row>
    <row r="51" spans="1:5" ht="12.75">
      <c r="A51" t="s">
        <v>44</v>
      </c>
      <c r="B51">
        <v>14306500</v>
      </c>
      <c r="C51" s="1">
        <v>32157</v>
      </c>
      <c r="E51">
        <v>19300</v>
      </c>
    </row>
    <row r="52" spans="1:7" ht="12.75">
      <c r="A52" t="s">
        <v>44</v>
      </c>
      <c r="B52">
        <v>14306500</v>
      </c>
      <c r="C52" s="1">
        <v>32518</v>
      </c>
      <c r="E52">
        <v>14600</v>
      </c>
      <c r="G52">
        <v>15.51</v>
      </c>
    </row>
    <row r="53" spans="1:7" ht="12.75">
      <c r="A53" t="s">
        <v>44</v>
      </c>
      <c r="B53">
        <v>14306500</v>
      </c>
      <c r="C53" s="1">
        <v>32880</v>
      </c>
      <c r="E53">
        <v>17800</v>
      </c>
      <c r="G53">
        <v>17.31</v>
      </c>
    </row>
    <row r="54" spans="1:7" ht="12.75">
      <c r="A54" t="s">
        <v>44</v>
      </c>
      <c r="B54">
        <v>14306500</v>
      </c>
      <c r="C54" s="1">
        <v>33202</v>
      </c>
      <c r="E54">
        <v>8600</v>
      </c>
      <c r="G54">
        <v>11.64</v>
      </c>
    </row>
    <row r="55" spans="1:7" ht="12.75">
      <c r="A55" t="s">
        <v>44</v>
      </c>
      <c r="B55">
        <v>14306500</v>
      </c>
      <c r="C55" s="1">
        <v>33654</v>
      </c>
      <c r="E55">
        <v>11700</v>
      </c>
      <c r="G55">
        <v>13.83</v>
      </c>
    </row>
    <row r="56" spans="1:7" ht="12.75">
      <c r="A56" t="s">
        <v>44</v>
      </c>
      <c r="B56">
        <v>14306500</v>
      </c>
      <c r="C56" s="1">
        <v>33989</v>
      </c>
      <c r="E56">
        <v>10100</v>
      </c>
      <c r="G56">
        <v>12.77</v>
      </c>
    </row>
    <row r="57" spans="1:7" ht="12.75">
      <c r="A57" t="s">
        <v>44</v>
      </c>
      <c r="B57">
        <v>14306500</v>
      </c>
      <c r="C57" s="1">
        <v>34389</v>
      </c>
      <c r="E57">
        <v>10400</v>
      </c>
      <c r="G57">
        <v>13.06</v>
      </c>
    </row>
    <row r="58" spans="1:7" ht="12.75">
      <c r="A58" t="s">
        <v>44</v>
      </c>
      <c r="B58">
        <v>14306500</v>
      </c>
      <c r="C58" s="1">
        <v>34713</v>
      </c>
      <c r="E58">
        <v>16600</v>
      </c>
      <c r="G58">
        <v>16.73</v>
      </c>
    </row>
    <row r="59" spans="1:7" ht="12.75">
      <c r="A59" t="s">
        <v>44</v>
      </c>
      <c r="B59">
        <v>14306500</v>
      </c>
      <c r="C59" s="1">
        <v>35102</v>
      </c>
      <c r="D59" s="2">
        <v>0.6041666666666666</v>
      </c>
      <c r="E59">
        <v>32100</v>
      </c>
      <c r="G59">
        <v>23.88</v>
      </c>
    </row>
    <row r="60" spans="1:7" ht="12.75">
      <c r="A60" t="s">
        <v>44</v>
      </c>
      <c r="B60">
        <v>14306500</v>
      </c>
      <c r="C60" s="1">
        <v>35388</v>
      </c>
      <c r="D60" s="2">
        <v>0.4375</v>
      </c>
      <c r="E60">
        <v>28200</v>
      </c>
      <c r="G60">
        <v>22.28</v>
      </c>
    </row>
    <row r="61" spans="1:7" ht="12.75">
      <c r="A61" t="s">
        <v>44</v>
      </c>
      <c r="B61">
        <v>14306500</v>
      </c>
      <c r="C61" s="1">
        <v>35781</v>
      </c>
      <c r="D61" s="2">
        <v>0.08333333333333333</v>
      </c>
      <c r="E61">
        <v>10200</v>
      </c>
      <c r="G61">
        <v>12.79</v>
      </c>
    </row>
    <row r="62" spans="1:7" ht="12.75">
      <c r="A62" t="s">
        <v>44</v>
      </c>
      <c r="B62">
        <v>14306500</v>
      </c>
      <c r="C62" s="1">
        <v>36157</v>
      </c>
      <c r="D62" s="2">
        <v>0.5208333333333334</v>
      </c>
      <c r="E62">
        <v>32500</v>
      </c>
      <c r="G62">
        <v>24.04</v>
      </c>
    </row>
    <row r="63" spans="1:7" ht="12.75">
      <c r="A63" t="s">
        <v>44</v>
      </c>
      <c r="B63">
        <v>14306500</v>
      </c>
      <c r="C63" s="1">
        <v>36490</v>
      </c>
      <c r="D63" s="2">
        <v>0.22916666666666666</v>
      </c>
      <c r="E63">
        <v>23200</v>
      </c>
      <c r="G63">
        <v>20.04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pane ySplit="1" topLeftCell="A42" activePane="bottomLeft" state="frozen"/>
      <selection pane="topLeft" activeCell="A1" sqref="A1"/>
      <selection pane="bottomLeft" activeCell="J53" sqref="J53"/>
    </sheetView>
  </sheetViews>
  <sheetFormatPr defaultColWidth="8.8515625" defaultRowHeight="12.75"/>
  <cols>
    <col min="1" max="1" width="8.8515625" style="0" customWidth="1"/>
    <col min="2" max="2" width="11.421875" style="0" customWidth="1"/>
    <col min="3" max="3" width="17.7109375" style="0" customWidth="1"/>
    <col min="4" max="4" width="10.00390625" style="0" bestFit="1" customWidth="1"/>
    <col min="5" max="5" width="13.28125" style="0" customWidth="1"/>
    <col min="6" max="6" width="13.7109375" style="0" bestFit="1" customWidth="1"/>
    <col min="7" max="7" width="17.421875" style="0" customWidth="1"/>
    <col min="8" max="8" width="12.421875" style="0" customWidth="1"/>
  </cols>
  <sheetData>
    <row r="1" spans="1:8" ht="47.25">
      <c r="A1" s="4" t="s">
        <v>50</v>
      </c>
      <c r="B1" s="12" t="s">
        <v>51</v>
      </c>
      <c r="C1" s="12" t="s">
        <v>55</v>
      </c>
      <c r="D1" s="4" t="s">
        <v>54</v>
      </c>
      <c r="E1" s="16" t="s">
        <v>59</v>
      </c>
      <c r="F1" s="16" t="s">
        <v>60</v>
      </c>
      <c r="G1" s="12" t="s">
        <v>62</v>
      </c>
      <c r="H1" s="12" t="s">
        <v>63</v>
      </c>
    </row>
    <row r="2" spans="1:8" ht="12.75">
      <c r="A2">
        <v>1</v>
      </c>
      <c r="B2" s="1">
        <v>23733</v>
      </c>
      <c r="C2">
        <v>41800</v>
      </c>
      <c r="D2" s="10">
        <f aca="true" t="shared" si="0" ref="D2:D33">LOG(C2)</f>
        <v>4.6211762817750355</v>
      </c>
      <c r="E2" s="17">
        <f aca="true" t="shared" si="1" ref="E2:E33">(D2-$D$64)^2</f>
        <v>0.11171759310594943</v>
      </c>
      <c r="F2" s="17">
        <f aca="true" t="shared" si="2" ref="F2:F33">(D2-$D$64)^3</f>
        <v>0.037340691456744436</v>
      </c>
      <c r="G2" s="20">
        <f aca="true" t="shared" si="3" ref="G2:G33">(61+1)/A2</f>
        <v>62</v>
      </c>
      <c r="H2" s="10">
        <f aca="true" t="shared" si="4" ref="H2:H33">1/G2</f>
        <v>0.016129032258064516</v>
      </c>
    </row>
    <row r="3" spans="1:8" ht="12.75">
      <c r="A3">
        <v>2</v>
      </c>
      <c r="B3" s="1">
        <v>26319</v>
      </c>
      <c r="C3">
        <v>37000</v>
      </c>
      <c r="D3" s="10">
        <f t="shared" si="0"/>
        <v>4.568201724066995</v>
      </c>
      <c r="E3" s="17">
        <f t="shared" si="1"/>
        <v>0.07911127188549924</v>
      </c>
      <c r="F3" s="17">
        <f t="shared" si="2"/>
        <v>0.02225141072582614</v>
      </c>
      <c r="G3" s="20">
        <f t="shared" si="3"/>
        <v>31</v>
      </c>
      <c r="H3" s="10">
        <f t="shared" si="4"/>
        <v>0.03225806451612903</v>
      </c>
    </row>
    <row r="4" spans="1:8" ht="12.75">
      <c r="A4">
        <v>3</v>
      </c>
      <c r="B4" s="1">
        <v>27045</v>
      </c>
      <c r="C4">
        <v>34100</v>
      </c>
      <c r="D4" s="10">
        <f t="shared" si="0"/>
        <v>4.532754378992498</v>
      </c>
      <c r="E4" s="17">
        <f t="shared" si="1"/>
        <v>0.06042743086902721</v>
      </c>
      <c r="F4" s="17">
        <f t="shared" si="2"/>
        <v>0.014854265951655033</v>
      </c>
      <c r="G4" s="20">
        <f t="shared" si="3"/>
        <v>20.666666666666668</v>
      </c>
      <c r="H4" s="10">
        <f t="shared" si="4"/>
        <v>0.04838709677419355</v>
      </c>
    </row>
    <row r="5" spans="1:8" ht="12.75">
      <c r="A5">
        <v>4</v>
      </c>
      <c r="B5" s="1">
        <v>22244</v>
      </c>
      <c r="C5">
        <v>32800</v>
      </c>
      <c r="D5" s="10">
        <f t="shared" si="0"/>
        <v>4.515873843711679</v>
      </c>
      <c r="E5" s="17">
        <f t="shared" si="1"/>
        <v>0.05241323982687784</v>
      </c>
      <c r="F5" s="17">
        <f t="shared" si="2"/>
        <v>0.01199945464258802</v>
      </c>
      <c r="G5" s="20">
        <f t="shared" si="3"/>
        <v>15.5</v>
      </c>
      <c r="H5" s="10">
        <f t="shared" si="4"/>
        <v>0.06451612903225806</v>
      </c>
    </row>
    <row r="6" spans="1:8" ht="12.75">
      <c r="A6">
        <v>5</v>
      </c>
      <c r="B6" s="1">
        <v>29581</v>
      </c>
      <c r="C6">
        <v>32500</v>
      </c>
      <c r="D6" s="10">
        <f t="shared" si="0"/>
        <v>4.511883360978874</v>
      </c>
      <c r="E6" s="17">
        <f t="shared" si="1"/>
        <v>0.05060200649186677</v>
      </c>
      <c r="F6" s="17">
        <f t="shared" si="2"/>
        <v>0.011382865572240776</v>
      </c>
      <c r="G6" s="20">
        <f t="shared" si="3"/>
        <v>12.4</v>
      </c>
      <c r="H6" s="10">
        <f t="shared" si="4"/>
        <v>0.08064516129032258</v>
      </c>
    </row>
    <row r="7" spans="1:8" ht="12.75">
      <c r="A7">
        <v>6</v>
      </c>
      <c r="B7" s="1">
        <v>36157</v>
      </c>
      <c r="C7">
        <v>32500</v>
      </c>
      <c r="D7" s="10">
        <f t="shared" si="0"/>
        <v>4.511883360978874</v>
      </c>
      <c r="E7" s="17">
        <f t="shared" si="1"/>
        <v>0.05060200649186677</v>
      </c>
      <c r="F7" s="17">
        <f t="shared" si="2"/>
        <v>0.011382865572240776</v>
      </c>
      <c r="G7" s="20">
        <f t="shared" si="3"/>
        <v>10.333333333333334</v>
      </c>
      <c r="H7" s="10">
        <f t="shared" si="4"/>
        <v>0.0967741935483871</v>
      </c>
    </row>
    <row r="8" spans="1:8" ht="12.75">
      <c r="A8">
        <v>7</v>
      </c>
      <c r="B8" s="1">
        <v>20444</v>
      </c>
      <c r="C8">
        <v>32200</v>
      </c>
      <c r="D8" s="10">
        <f t="shared" si="0"/>
        <v>4.507855871695831</v>
      </c>
      <c r="E8" s="17">
        <f t="shared" si="1"/>
        <v>0.048806268613867825</v>
      </c>
      <c r="F8" s="17">
        <f t="shared" si="2"/>
        <v>0.010782349592576686</v>
      </c>
      <c r="G8" s="20">
        <f t="shared" si="3"/>
        <v>8.857142857142858</v>
      </c>
      <c r="H8" s="10">
        <f t="shared" si="4"/>
        <v>0.11290322580645161</v>
      </c>
    </row>
    <row r="9" spans="1:8" ht="12.75">
      <c r="A9">
        <v>8</v>
      </c>
      <c r="B9" s="1">
        <v>35102</v>
      </c>
      <c r="C9">
        <v>32100</v>
      </c>
      <c r="D9" s="10">
        <f t="shared" si="0"/>
        <v>4.506505032404872</v>
      </c>
      <c r="E9" s="17">
        <f t="shared" si="1"/>
        <v>0.04821123474375851</v>
      </c>
      <c r="F9" s="17">
        <f t="shared" si="2"/>
        <v>0.010585768241890694</v>
      </c>
      <c r="G9" s="20">
        <f t="shared" si="3"/>
        <v>7.75</v>
      </c>
      <c r="H9" s="10">
        <f t="shared" si="4"/>
        <v>0.12903225806451613</v>
      </c>
    </row>
    <row r="10" spans="1:8" ht="12.75">
      <c r="A10">
        <v>9</v>
      </c>
      <c r="B10" s="1">
        <v>23396</v>
      </c>
      <c r="C10">
        <v>28200</v>
      </c>
      <c r="D10" s="10">
        <f t="shared" si="0"/>
        <v>4.450249108319361</v>
      </c>
      <c r="E10" s="17">
        <f t="shared" si="1"/>
        <v>0.0266716732232956</v>
      </c>
      <c r="F10" s="17">
        <f t="shared" si="2"/>
        <v>0.004355874840084243</v>
      </c>
      <c r="G10" s="20">
        <f t="shared" si="3"/>
        <v>6.888888888888889</v>
      </c>
      <c r="H10" s="10">
        <f t="shared" si="4"/>
        <v>0.14516129032258063</v>
      </c>
    </row>
    <row r="11" spans="1:8" ht="12.75">
      <c r="A11">
        <v>10</v>
      </c>
      <c r="B11" s="1">
        <v>30301</v>
      </c>
      <c r="C11">
        <v>28200</v>
      </c>
      <c r="D11" s="10">
        <f t="shared" si="0"/>
        <v>4.450249108319361</v>
      </c>
      <c r="E11" s="17">
        <f t="shared" si="1"/>
        <v>0.0266716732232956</v>
      </c>
      <c r="F11" s="17">
        <f t="shared" si="2"/>
        <v>0.004355874840084243</v>
      </c>
      <c r="G11" s="20">
        <f t="shared" si="3"/>
        <v>6.2</v>
      </c>
      <c r="H11" s="10">
        <f t="shared" si="4"/>
        <v>0.16129032258064516</v>
      </c>
    </row>
    <row r="12" spans="1:8" ht="12.75">
      <c r="A12">
        <v>11</v>
      </c>
      <c r="B12" s="1">
        <v>35388</v>
      </c>
      <c r="C12">
        <v>28200</v>
      </c>
      <c r="D12" s="10">
        <f t="shared" si="0"/>
        <v>4.450249108319361</v>
      </c>
      <c r="E12" s="17">
        <f t="shared" si="1"/>
        <v>0.0266716732232956</v>
      </c>
      <c r="F12" s="17">
        <f t="shared" si="2"/>
        <v>0.004355874840084243</v>
      </c>
      <c r="G12" s="20">
        <f t="shared" si="3"/>
        <v>5.636363636363637</v>
      </c>
      <c r="H12" s="10">
        <f t="shared" si="4"/>
        <v>0.17741935483870966</v>
      </c>
    </row>
    <row r="13" spans="1:8" ht="12.75">
      <c r="A13">
        <v>12</v>
      </c>
      <c r="B13" s="1">
        <v>17539</v>
      </c>
      <c r="C13">
        <v>27800</v>
      </c>
      <c r="D13" s="10">
        <f t="shared" si="0"/>
        <v>4.444044795918076</v>
      </c>
      <c r="E13" s="17">
        <f t="shared" si="1"/>
        <v>0.024683656562928886</v>
      </c>
      <c r="F13" s="17">
        <f t="shared" si="2"/>
        <v>0.0038780574887131826</v>
      </c>
      <c r="G13" s="20">
        <f t="shared" si="3"/>
        <v>5.166666666666667</v>
      </c>
      <c r="H13" s="10">
        <f t="shared" si="4"/>
        <v>0.1935483870967742</v>
      </c>
    </row>
    <row r="14" spans="1:8" ht="12.75">
      <c r="A14">
        <v>13</v>
      </c>
      <c r="B14" s="1">
        <v>17151</v>
      </c>
      <c r="C14">
        <v>26400</v>
      </c>
      <c r="D14" s="10">
        <f t="shared" si="0"/>
        <v>4.421603926869831</v>
      </c>
      <c r="E14" s="17">
        <f t="shared" si="1"/>
        <v>0.018135864373241703</v>
      </c>
      <c r="F14" s="17">
        <f t="shared" si="2"/>
        <v>0.0024423471234933545</v>
      </c>
      <c r="G14" s="20">
        <f t="shared" si="3"/>
        <v>4.769230769230769</v>
      </c>
      <c r="H14" s="10">
        <f t="shared" si="4"/>
        <v>0.20967741935483872</v>
      </c>
    </row>
    <row r="15" spans="1:8" ht="12.75">
      <c r="A15">
        <v>14</v>
      </c>
      <c r="B15" s="1">
        <v>17946</v>
      </c>
      <c r="C15">
        <v>26400</v>
      </c>
      <c r="D15" s="10">
        <f t="shared" si="0"/>
        <v>4.421603926869831</v>
      </c>
      <c r="E15" s="17">
        <f t="shared" si="1"/>
        <v>0.018135864373241703</v>
      </c>
      <c r="F15" s="17">
        <f t="shared" si="2"/>
        <v>0.0024423471234933545</v>
      </c>
      <c r="G15" s="20">
        <f t="shared" si="3"/>
        <v>4.428571428571429</v>
      </c>
      <c r="H15" s="10">
        <f t="shared" si="4"/>
        <v>0.22580645161290322</v>
      </c>
    </row>
    <row r="16" spans="1:8" ht="12.75">
      <c r="A16">
        <v>15</v>
      </c>
      <c r="B16" s="1">
        <v>19377</v>
      </c>
      <c r="C16">
        <v>26100</v>
      </c>
      <c r="D16" s="10">
        <f t="shared" si="0"/>
        <v>4.416640507338281</v>
      </c>
      <c r="E16" s="17">
        <f t="shared" si="1"/>
        <v>0.016823657816772638</v>
      </c>
      <c r="F16" s="17">
        <f t="shared" si="2"/>
        <v>0.002182130098859934</v>
      </c>
      <c r="G16" s="20">
        <f t="shared" si="3"/>
        <v>4.133333333333334</v>
      </c>
      <c r="H16" s="10">
        <f t="shared" si="4"/>
        <v>0.24193548387096772</v>
      </c>
    </row>
    <row r="17" spans="1:8" ht="12.75">
      <c r="A17">
        <v>16</v>
      </c>
      <c r="B17" s="1">
        <v>24175</v>
      </c>
      <c r="C17">
        <v>25500</v>
      </c>
      <c r="D17" s="10">
        <f t="shared" si="0"/>
        <v>4.4065401804339555</v>
      </c>
      <c r="E17" s="17">
        <f t="shared" si="1"/>
        <v>0.014305527531210815</v>
      </c>
      <c r="F17" s="17">
        <f t="shared" si="2"/>
        <v>0.0017110228769628652</v>
      </c>
      <c r="G17" s="20">
        <f t="shared" si="3"/>
        <v>3.875</v>
      </c>
      <c r="H17" s="10">
        <f t="shared" si="4"/>
        <v>0.25806451612903225</v>
      </c>
    </row>
    <row r="18" spans="1:8" ht="12.75">
      <c r="A18">
        <v>17</v>
      </c>
      <c r="B18" s="1">
        <v>28472</v>
      </c>
      <c r="C18">
        <v>24700</v>
      </c>
      <c r="D18" s="10">
        <f t="shared" si="0"/>
        <v>4.392696953259666</v>
      </c>
      <c r="E18" s="17">
        <f t="shared" si="1"/>
        <v>0.011185704247171468</v>
      </c>
      <c r="F18" s="17">
        <f t="shared" si="2"/>
        <v>0.0011830279312667173</v>
      </c>
      <c r="G18" s="20">
        <f t="shared" si="3"/>
        <v>3.6470588235294117</v>
      </c>
      <c r="H18" s="10">
        <f t="shared" si="4"/>
        <v>0.27419354838709675</v>
      </c>
    </row>
    <row r="19" spans="1:8" ht="12.75">
      <c r="A19">
        <v>18</v>
      </c>
      <c r="B19" s="1">
        <v>19752</v>
      </c>
      <c r="C19">
        <v>24200</v>
      </c>
      <c r="D19" s="10">
        <f t="shared" si="0"/>
        <v>4.383815365980431</v>
      </c>
      <c r="E19" s="17">
        <f t="shared" si="1"/>
        <v>0.00938590927184234</v>
      </c>
      <c r="F19" s="17">
        <f t="shared" si="2"/>
        <v>0.0009093153611664972</v>
      </c>
      <c r="G19" s="20">
        <f t="shared" si="3"/>
        <v>3.4444444444444446</v>
      </c>
      <c r="H19" s="10">
        <f t="shared" si="4"/>
        <v>0.29032258064516125</v>
      </c>
    </row>
    <row r="20" spans="1:8" ht="12.75">
      <c r="A20">
        <v>19</v>
      </c>
      <c r="B20" s="1">
        <v>27732</v>
      </c>
      <c r="C20">
        <v>23400</v>
      </c>
      <c r="D20" s="10">
        <f t="shared" si="0"/>
        <v>4.3692158574101425</v>
      </c>
      <c r="E20" s="17">
        <f t="shared" si="1"/>
        <v>0.006770227789248183</v>
      </c>
      <c r="F20" s="17">
        <f t="shared" si="2"/>
        <v>0.000557063779812828</v>
      </c>
      <c r="G20" s="20">
        <f t="shared" si="3"/>
        <v>3.263157894736842</v>
      </c>
      <c r="H20" s="10">
        <f t="shared" si="4"/>
        <v>0.3064516129032258</v>
      </c>
    </row>
    <row r="21" spans="1:8" ht="12.75">
      <c r="A21">
        <v>20</v>
      </c>
      <c r="B21" s="1">
        <v>29926</v>
      </c>
      <c r="C21">
        <v>23400</v>
      </c>
      <c r="D21" s="10">
        <f t="shared" si="0"/>
        <v>4.3692158574101425</v>
      </c>
      <c r="E21" s="17">
        <f t="shared" si="1"/>
        <v>0.006770227789248183</v>
      </c>
      <c r="F21" s="17">
        <f t="shared" si="2"/>
        <v>0.000557063779812828</v>
      </c>
      <c r="G21" s="20">
        <f t="shared" si="3"/>
        <v>3.1</v>
      </c>
      <c r="H21" s="10">
        <f t="shared" si="4"/>
        <v>0.3225806451612903</v>
      </c>
    </row>
    <row r="22" spans="1:8" ht="12.75">
      <c r="A22">
        <v>21</v>
      </c>
      <c r="B22" s="1">
        <v>36490</v>
      </c>
      <c r="C22">
        <v>23200</v>
      </c>
      <c r="D22" s="10">
        <f t="shared" si="0"/>
        <v>4.365487984890899</v>
      </c>
      <c r="E22" s="17">
        <f t="shared" si="1"/>
        <v>0.006170655728115618</v>
      </c>
      <c r="F22" s="17">
        <f t="shared" si="2"/>
        <v>0.0004847267369388467</v>
      </c>
      <c r="G22" s="20">
        <f t="shared" si="3"/>
        <v>2.9523809523809526</v>
      </c>
      <c r="H22" s="10">
        <f t="shared" si="4"/>
        <v>0.3387096774193548</v>
      </c>
    </row>
    <row r="23" spans="1:8" ht="12.75">
      <c r="A23">
        <v>22</v>
      </c>
      <c r="B23" s="1">
        <v>15707</v>
      </c>
      <c r="C23">
        <v>22900</v>
      </c>
      <c r="D23" s="10">
        <f t="shared" si="0"/>
        <v>4.359835482339888</v>
      </c>
      <c r="E23" s="17">
        <f t="shared" si="1"/>
        <v>0.005314558552724342</v>
      </c>
      <c r="F23" s="17">
        <f t="shared" si="2"/>
        <v>0.0003874367333539243</v>
      </c>
      <c r="G23" s="20">
        <f t="shared" si="3"/>
        <v>2.8181818181818183</v>
      </c>
      <c r="H23" s="10">
        <f t="shared" si="4"/>
        <v>0.3548387096774193</v>
      </c>
    </row>
    <row r="24" spans="1:8" ht="12.75">
      <c r="A24">
        <v>23</v>
      </c>
      <c r="B24" s="1">
        <v>18967</v>
      </c>
      <c r="C24">
        <v>22300</v>
      </c>
      <c r="D24" s="10">
        <f t="shared" si="0"/>
        <v>4.348304863048161</v>
      </c>
      <c r="E24" s="17">
        <f t="shared" si="1"/>
        <v>0.0037663259447674154</v>
      </c>
      <c r="F24" s="17">
        <f t="shared" si="2"/>
        <v>0.00023114092818376247</v>
      </c>
      <c r="G24" s="20">
        <f t="shared" si="3"/>
        <v>2.6956521739130435</v>
      </c>
      <c r="H24" s="10">
        <f t="shared" si="4"/>
        <v>0.3709677419354839</v>
      </c>
    </row>
    <row r="25" spans="1:8" ht="12.75">
      <c r="A25">
        <v>24</v>
      </c>
      <c r="B25" s="1">
        <v>25177</v>
      </c>
      <c r="C25">
        <v>21200</v>
      </c>
      <c r="D25" s="10">
        <f t="shared" si="0"/>
        <v>4.326335860928752</v>
      </c>
      <c r="E25" s="17">
        <f t="shared" si="1"/>
        <v>0.001552470121949261</v>
      </c>
      <c r="F25" s="17">
        <f t="shared" si="2"/>
        <v>6.116949232262043E-05</v>
      </c>
      <c r="G25" s="20">
        <f t="shared" si="3"/>
        <v>2.5833333333333335</v>
      </c>
      <c r="H25" s="10">
        <f t="shared" si="4"/>
        <v>0.3870967741935484</v>
      </c>
    </row>
    <row r="26" spans="1:8" ht="12.75">
      <c r="A26">
        <v>25</v>
      </c>
      <c r="B26" s="1">
        <v>25950</v>
      </c>
      <c r="C26">
        <v>21000</v>
      </c>
      <c r="D26" s="10">
        <f t="shared" si="0"/>
        <v>4.3222192947339195</v>
      </c>
      <c r="E26" s="17">
        <f t="shared" si="1"/>
        <v>0.001245019317544233</v>
      </c>
      <c r="F26" s="17">
        <f t="shared" si="2"/>
        <v>4.393029654376678E-05</v>
      </c>
      <c r="G26" s="20">
        <f t="shared" si="3"/>
        <v>2.48</v>
      </c>
      <c r="H26" s="10">
        <f t="shared" si="4"/>
        <v>0.40322580645161293</v>
      </c>
    </row>
    <row r="27" spans="1:8" ht="12.75">
      <c r="A27">
        <v>26</v>
      </c>
      <c r="B27" s="1">
        <v>24500</v>
      </c>
      <c r="C27">
        <v>20900</v>
      </c>
      <c r="D27" s="10">
        <f t="shared" si="0"/>
        <v>4.320146286111054</v>
      </c>
      <c r="E27" s="17">
        <f t="shared" si="1"/>
        <v>0.0011030251633488207</v>
      </c>
      <c r="F27" s="17">
        <f t="shared" si="2"/>
        <v>3.663347609721457E-05</v>
      </c>
      <c r="G27" s="20">
        <f t="shared" si="3"/>
        <v>2.3846153846153846</v>
      </c>
      <c r="H27" s="10">
        <f t="shared" si="4"/>
        <v>0.41935483870967744</v>
      </c>
    </row>
    <row r="28" spans="1:8" ht="12.75">
      <c r="A28">
        <v>27</v>
      </c>
      <c r="B28" s="1">
        <v>21955</v>
      </c>
      <c r="C28">
        <v>20700</v>
      </c>
      <c r="D28" s="10">
        <f t="shared" si="0"/>
        <v>4.315970345456917</v>
      </c>
      <c r="E28" s="17">
        <f t="shared" si="1"/>
        <v>0.0008430824429400212</v>
      </c>
      <c r="F28" s="17">
        <f t="shared" si="2"/>
        <v>2.4479642321088232E-05</v>
      </c>
      <c r="G28" s="20">
        <f t="shared" si="3"/>
        <v>2.2962962962962963</v>
      </c>
      <c r="H28" s="10">
        <f t="shared" si="4"/>
        <v>0.43548387096774194</v>
      </c>
    </row>
    <row r="29" spans="1:8" ht="12.75">
      <c r="A29">
        <v>28</v>
      </c>
      <c r="B29" s="1">
        <v>31809</v>
      </c>
      <c r="C29">
        <v>20200</v>
      </c>
      <c r="D29" s="10">
        <f t="shared" si="0"/>
        <v>4.305351369446623</v>
      </c>
      <c r="E29" s="17">
        <f t="shared" si="1"/>
        <v>0.00033918242586711847</v>
      </c>
      <c r="F29" s="17">
        <f t="shared" si="2"/>
        <v>6.246690847179785E-06</v>
      </c>
      <c r="G29" s="20">
        <f t="shared" si="3"/>
        <v>2.2142857142857144</v>
      </c>
      <c r="H29" s="10">
        <f t="shared" si="4"/>
        <v>0.45161290322580644</v>
      </c>
    </row>
    <row r="30" spans="1:8" ht="12.75">
      <c r="A30">
        <v>29</v>
      </c>
      <c r="B30" s="1">
        <v>21174</v>
      </c>
      <c r="C30">
        <v>19800</v>
      </c>
      <c r="D30" s="10">
        <f t="shared" si="0"/>
        <v>4.296665190261531</v>
      </c>
      <c r="E30" s="17">
        <f t="shared" si="1"/>
        <v>9.46870439523535E-05</v>
      </c>
      <c r="F30" s="17">
        <f t="shared" si="2"/>
        <v>9.213737556945072E-07</v>
      </c>
      <c r="G30" s="20">
        <f t="shared" si="3"/>
        <v>2.1379310344827585</v>
      </c>
      <c r="H30" s="10">
        <f t="shared" si="4"/>
        <v>0.467741935483871</v>
      </c>
    </row>
    <row r="31" spans="1:8" ht="12.75">
      <c r="A31">
        <v>30</v>
      </c>
      <c r="B31" s="1">
        <v>29232</v>
      </c>
      <c r="C31">
        <v>19600</v>
      </c>
      <c r="D31" s="10">
        <f t="shared" si="0"/>
        <v>4.292256071356476</v>
      </c>
      <c r="E31" s="17">
        <f t="shared" si="1"/>
        <v>2.831951053073225E-05</v>
      </c>
      <c r="F31" s="17">
        <f t="shared" si="2"/>
        <v>1.50705330670166E-07</v>
      </c>
      <c r="G31" s="20">
        <f t="shared" si="3"/>
        <v>2.066666666666667</v>
      </c>
      <c r="H31" s="10">
        <f t="shared" si="4"/>
        <v>0.48387096774193544</v>
      </c>
    </row>
    <row r="32" spans="1:8" ht="12.75">
      <c r="A32">
        <v>31</v>
      </c>
      <c r="B32" s="1">
        <v>18649</v>
      </c>
      <c r="C32">
        <v>19300</v>
      </c>
      <c r="D32" s="10">
        <f t="shared" si="0"/>
        <v>4.285557309007774</v>
      </c>
      <c r="E32" s="17">
        <f t="shared" si="1"/>
        <v>1.8965544042053284E-06</v>
      </c>
      <c r="F32" s="17">
        <f t="shared" si="2"/>
        <v>-2.6118483546676885E-09</v>
      </c>
      <c r="G32" s="20">
        <f t="shared" si="3"/>
        <v>2</v>
      </c>
      <c r="H32" s="10">
        <f t="shared" si="4"/>
        <v>0.5</v>
      </c>
    </row>
    <row r="33" spans="1:8" ht="12.75">
      <c r="A33">
        <v>32</v>
      </c>
      <c r="B33" s="1">
        <v>32157</v>
      </c>
      <c r="C33">
        <v>19300</v>
      </c>
      <c r="D33" s="10">
        <f t="shared" si="0"/>
        <v>4.285557309007774</v>
      </c>
      <c r="E33" s="17">
        <f t="shared" si="1"/>
        <v>1.8965544042053284E-06</v>
      </c>
      <c r="F33" s="17">
        <f t="shared" si="2"/>
        <v>-2.6118483546676885E-09</v>
      </c>
      <c r="G33" s="20">
        <f t="shared" si="3"/>
        <v>1.9375</v>
      </c>
      <c r="H33" s="10">
        <f t="shared" si="4"/>
        <v>0.5161290322580645</v>
      </c>
    </row>
    <row r="34" spans="1:8" ht="12.75">
      <c r="A34">
        <v>33</v>
      </c>
      <c r="B34" s="1">
        <v>16799</v>
      </c>
      <c r="C34">
        <v>19100</v>
      </c>
      <c r="D34" s="10">
        <f aca="true" t="shared" si="5" ref="D34:D62">LOG(C34)</f>
        <v>4.281033367247727</v>
      </c>
      <c r="E34" s="17">
        <f aca="true" t="shared" si="6" ref="E34:E62">(D34-$D$64)^2</f>
        <v>3.482293658756846E-05</v>
      </c>
      <c r="F34" s="17">
        <f aca="true" t="shared" si="7" ref="F34:F62">(D34-$D$64)^3</f>
        <v>-2.054934994363114E-07</v>
      </c>
      <c r="G34" s="20">
        <f aca="true" t="shared" si="8" ref="G34:G62">(61+1)/A34</f>
        <v>1.878787878787879</v>
      </c>
      <c r="H34" s="10">
        <f aca="true" t="shared" si="9" ref="H34:H62">1/G34</f>
        <v>0.532258064516129</v>
      </c>
    </row>
    <row r="35" spans="1:8" ht="12.75">
      <c r="A35">
        <v>34</v>
      </c>
      <c r="B35" s="1">
        <v>25595</v>
      </c>
      <c r="C35">
        <v>19000</v>
      </c>
      <c r="D35" s="10">
        <f t="shared" si="5"/>
        <v>4.278753600952829</v>
      </c>
      <c r="E35" s="17">
        <f t="shared" si="6"/>
        <v>6.692651147362558E-05</v>
      </c>
      <c r="F35" s="17">
        <f t="shared" si="7"/>
        <v>-5.475165889100544E-07</v>
      </c>
      <c r="G35" s="20">
        <f t="shared" si="8"/>
        <v>1.8235294117647058</v>
      </c>
      <c r="H35" s="10">
        <f t="shared" si="9"/>
        <v>0.5483870967741935</v>
      </c>
    </row>
    <row r="36" spans="1:8" ht="12.75">
      <c r="A36">
        <v>35</v>
      </c>
      <c r="B36" s="1">
        <v>21562</v>
      </c>
      <c r="C36">
        <v>18900</v>
      </c>
      <c r="D36" s="10">
        <f t="shared" si="5"/>
        <v>4.276461804173244</v>
      </c>
      <c r="E36" s="17">
        <f t="shared" si="6"/>
        <v>0.00010967659268035142</v>
      </c>
      <c r="F36" s="17">
        <f t="shared" si="7"/>
        <v>-1.148605587627013E-06</v>
      </c>
      <c r="G36" s="20">
        <f t="shared" si="8"/>
        <v>1.7714285714285714</v>
      </c>
      <c r="H36" s="10">
        <f t="shared" si="9"/>
        <v>0.5645161290322581</v>
      </c>
    </row>
    <row r="37" spans="1:8" ht="12.75">
      <c r="A37">
        <v>36</v>
      </c>
      <c r="B37" s="1">
        <v>30725</v>
      </c>
      <c r="C37">
        <v>18000</v>
      </c>
      <c r="D37" s="10">
        <f t="shared" si="5"/>
        <v>4.2552725051033065</v>
      </c>
      <c r="E37" s="17">
        <f t="shared" si="6"/>
        <v>0.001002479607415962</v>
      </c>
      <c r="F37" s="17">
        <f t="shared" si="7"/>
        <v>-3.174046759032462E-05</v>
      </c>
      <c r="G37" s="20">
        <f t="shared" si="8"/>
        <v>1.7222222222222223</v>
      </c>
      <c r="H37" s="10">
        <f t="shared" si="9"/>
        <v>0.5806451612903225</v>
      </c>
    </row>
    <row r="38" spans="1:8" ht="12.75">
      <c r="A38">
        <v>37</v>
      </c>
      <c r="B38" s="1">
        <v>16476</v>
      </c>
      <c r="C38">
        <v>17900</v>
      </c>
      <c r="D38" s="10">
        <f t="shared" si="5"/>
        <v>4.252853030979893</v>
      </c>
      <c r="E38" s="17">
        <f t="shared" si="6"/>
        <v>0.0011615440403642753</v>
      </c>
      <c r="F38" s="17">
        <f t="shared" si="7"/>
        <v>-3.9587084792323904E-05</v>
      </c>
      <c r="G38" s="20">
        <f t="shared" si="8"/>
        <v>1.6756756756756757</v>
      </c>
      <c r="H38" s="10">
        <f t="shared" si="9"/>
        <v>0.5967741935483871</v>
      </c>
    </row>
    <row r="39" spans="1:8" ht="12.75">
      <c r="A39">
        <v>38</v>
      </c>
      <c r="B39" s="1">
        <v>32880</v>
      </c>
      <c r="C39">
        <v>17800</v>
      </c>
      <c r="D39" s="10">
        <f t="shared" si="5"/>
        <v>4.250420002308894</v>
      </c>
      <c r="E39" s="17">
        <f t="shared" si="6"/>
        <v>0.0013333058736572866</v>
      </c>
      <c r="F39" s="17">
        <f t="shared" si="7"/>
        <v>-4.868494553535931E-05</v>
      </c>
      <c r="G39" s="20">
        <f t="shared" si="8"/>
        <v>1.631578947368421</v>
      </c>
      <c r="H39" s="10">
        <f t="shared" si="9"/>
        <v>0.6129032258064516</v>
      </c>
    </row>
    <row r="40" spans="1:8" ht="12.75">
      <c r="A40">
        <v>39</v>
      </c>
      <c r="B40" s="1">
        <v>31466</v>
      </c>
      <c r="C40">
        <v>17700</v>
      </c>
      <c r="D40" s="10">
        <f t="shared" si="5"/>
        <v>4.247973266361806</v>
      </c>
      <c r="E40" s="17">
        <f t="shared" si="6"/>
        <v>0.0015179748798595319</v>
      </c>
      <c r="F40" s="17">
        <f t="shared" si="7"/>
        <v>-5.914211849474082E-05</v>
      </c>
      <c r="G40" s="20">
        <f t="shared" si="8"/>
        <v>1.5897435897435896</v>
      </c>
      <c r="H40" s="10">
        <f t="shared" si="9"/>
        <v>0.6290322580645161</v>
      </c>
    </row>
    <row r="41" spans="1:8" ht="12.75">
      <c r="A41">
        <v>40</v>
      </c>
      <c r="B41" s="1">
        <v>20089</v>
      </c>
      <c r="C41">
        <v>17500</v>
      </c>
      <c r="D41" s="10">
        <f t="shared" si="5"/>
        <v>4.243038048686294</v>
      </c>
      <c r="E41" s="17">
        <f t="shared" si="6"/>
        <v>0.0019268952305882385</v>
      </c>
      <c r="F41" s="17">
        <f t="shared" si="7"/>
        <v>-8.458379228061203E-05</v>
      </c>
      <c r="G41" s="20">
        <f t="shared" si="8"/>
        <v>1.55</v>
      </c>
      <c r="H41" s="10">
        <f t="shared" si="9"/>
        <v>0.6451612903225806</v>
      </c>
    </row>
    <row r="42" spans="1:8" ht="12.75">
      <c r="A42">
        <v>41</v>
      </c>
      <c r="B42" s="1">
        <v>22976</v>
      </c>
      <c r="C42">
        <v>16800</v>
      </c>
      <c r="D42" s="10">
        <f t="shared" si="5"/>
        <v>4.225309281725863</v>
      </c>
      <c r="E42" s="17">
        <f t="shared" si="6"/>
        <v>0.0037976630246119723</v>
      </c>
      <c r="F42" s="17">
        <f t="shared" si="7"/>
        <v>-0.00023403167408280988</v>
      </c>
      <c r="G42" s="20">
        <f t="shared" si="8"/>
        <v>1.5121951219512195</v>
      </c>
      <c r="H42" s="10">
        <f t="shared" si="9"/>
        <v>0.6612903225806451</v>
      </c>
    </row>
    <row r="43" spans="1:8" ht="12.75">
      <c r="A43">
        <v>42</v>
      </c>
      <c r="B43" s="1">
        <v>20800</v>
      </c>
      <c r="C43">
        <v>16700</v>
      </c>
      <c r="D43" s="10">
        <f t="shared" si="5"/>
        <v>4.222716471147583</v>
      </c>
      <c r="E43" s="17">
        <f t="shared" si="6"/>
        <v>0.004123950537519824</v>
      </c>
      <c r="F43" s="17">
        <f t="shared" si="7"/>
        <v>-0.0002648318239435618</v>
      </c>
      <c r="G43" s="20">
        <f t="shared" si="8"/>
        <v>1.4761904761904763</v>
      </c>
      <c r="H43" s="10">
        <f t="shared" si="9"/>
        <v>0.6774193548387096</v>
      </c>
    </row>
    <row r="44" spans="1:8" ht="12.75">
      <c r="A44">
        <v>43</v>
      </c>
      <c r="B44" s="1">
        <v>34713</v>
      </c>
      <c r="C44">
        <v>16600</v>
      </c>
      <c r="D44" s="10">
        <f t="shared" si="5"/>
        <v>4.220108088040055</v>
      </c>
      <c r="E44" s="17">
        <f t="shared" si="6"/>
        <v>0.004465764452685478</v>
      </c>
      <c r="F44" s="17">
        <f t="shared" si="7"/>
        <v>-0.0002984308518828799</v>
      </c>
      <c r="G44" s="20">
        <f t="shared" si="8"/>
        <v>1.441860465116279</v>
      </c>
      <c r="H44" s="10">
        <f t="shared" si="9"/>
        <v>0.6935483870967742</v>
      </c>
    </row>
    <row r="45" spans="1:8" ht="12.75">
      <c r="A45">
        <v>44</v>
      </c>
      <c r="B45" s="1">
        <v>18285</v>
      </c>
      <c r="C45">
        <v>16300</v>
      </c>
      <c r="D45" s="10">
        <f t="shared" si="5"/>
        <v>4.212187604403958</v>
      </c>
      <c r="E45" s="17">
        <f t="shared" si="6"/>
        <v>0.0055870929397706486</v>
      </c>
      <c r="F45" s="17">
        <f t="shared" si="7"/>
        <v>-0.0004176176485404206</v>
      </c>
      <c r="G45" s="20">
        <f t="shared" si="8"/>
        <v>1.4090909090909092</v>
      </c>
      <c r="H45" s="10">
        <f t="shared" si="9"/>
        <v>0.7096774193548386</v>
      </c>
    </row>
    <row r="46" spans="1:8" ht="12.75">
      <c r="A46">
        <v>45</v>
      </c>
      <c r="B46" s="1">
        <v>22636</v>
      </c>
      <c r="C46">
        <v>16000</v>
      </c>
      <c r="D46" s="10">
        <f t="shared" si="5"/>
        <v>4.204119982655925</v>
      </c>
      <c r="E46" s="17">
        <f t="shared" si="6"/>
        <v>0.006858238231986194</v>
      </c>
      <c r="F46" s="17">
        <f t="shared" si="7"/>
        <v>-0.0005679614384597024</v>
      </c>
      <c r="G46" s="20">
        <f t="shared" si="8"/>
        <v>1.3777777777777778</v>
      </c>
      <c r="H46" s="10">
        <f t="shared" si="9"/>
        <v>0.7258064516129032</v>
      </c>
    </row>
    <row r="47" spans="1:8" ht="12.75">
      <c r="A47">
        <v>46</v>
      </c>
      <c r="B47" s="1">
        <v>14647</v>
      </c>
      <c r="C47">
        <v>15900</v>
      </c>
      <c r="D47" s="10">
        <f t="shared" si="5"/>
        <v>4.201397124320452</v>
      </c>
      <c r="E47" s="17">
        <f t="shared" si="6"/>
        <v>0.007316636388249187</v>
      </c>
      <c r="F47" s="17">
        <f t="shared" si="7"/>
        <v>-0.0006258456081526874</v>
      </c>
      <c r="G47" s="20">
        <f t="shared" si="8"/>
        <v>1.3478260869565217</v>
      </c>
      <c r="H47" s="10">
        <f t="shared" si="9"/>
        <v>0.7419354838709677</v>
      </c>
    </row>
    <row r="48" spans="1:8" ht="12.75">
      <c r="A48">
        <v>47</v>
      </c>
      <c r="B48" s="1">
        <v>28893</v>
      </c>
      <c r="C48">
        <v>15000</v>
      </c>
      <c r="D48" s="10">
        <f t="shared" si="5"/>
        <v>4.176091259055681</v>
      </c>
      <c r="E48" s="17">
        <f t="shared" si="6"/>
        <v>0.012286215964140309</v>
      </c>
      <c r="F48" s="17">
        <f t="shared" si="7"/>
        <v>-0.0013618435475532</v>
      </c>
      <c r="G48" s="20">
        <f t="shared" si="8"/>
        <v>1.3191489361702127</v>
      </c>
      <c r="H48" s="10">
        <f t="shared" si="9"/>
        <v>0.7580645161290324</v>
      </c>
    </row>
    <row r="49" spans="1:8" ht="12.75">
      <c r="A49">
        <v>48</v>
      </c>
      <c r="B49" s="1">
        <v>24871</v>
      </c>
      <c r="C49">
        <v>14600</v>
      </c>
      <c r="D49" s="10">
        <f t="shared" si="5"/>
        <v>4.164352855784437</v>
      </c>
      <c r="E49" s="17">
        <f t="shared" si="6"/>
        <v>0.015026250542009612</v>
      </c>
      <c r="F49" s="17">
        <f t="shared" si="7"/>
        <v>-0.0018419419488785499</v>
      </c>
      <c r="G49" s="20">
        <f t="shared" si="8"/>
        <v>1.2916666666666667</v>
      </c>
      <c r="H49" s="10">
        <f t="shared" si="9"/>
        <v>0.7741935483870968</v>
      </c>
    </row>
    <row r="50" spans="1:8" ht="12.75">
      <c r="A50">
        <v>49</v>
      </c>
      <c r="B50" s="1">
        <v>32518</v>
      </c>
      <c r="C50">
        <v>14600</v>
      </c>
      <c r="D50" s="10">
        <f t="shared" si="5"/>
        <v>4.164352855784437</v>
      </c>
      <c r="E50" s="17">
        <f t="shared" si="6"/>
        <v>0.015026250542009612</v>
      </c>
      <c r="F50" s="17">
        <f t="shared" si="7"/>
        <v>-0.0018419419488785499</v>
      </c>
      <c r="G50" s="20">
        <f t="shared" si="8"/>
        <v>1.2653061224489797</v>
      </c>
      <c r="H50" s="10">
        <f t="shared" si="9"/>
        <v>0.7903225806451613</v>
      </c>
    </row>
    <row r="51" spans="1:8" ht="12.75">
      <c r="A51">
        <v>50</v>
      </c>
      <c r="B51" s="1">
        <v>27399</v>
      </c>
      <c r="C51">
        <v>14500</v>
      </c>
      <c r="D51" s="10">
        <f t="shared" si="5"/>
        <v>4.161368002234975</v>
      </c>
      <c r="E51" s="17">
        <f t="shared" si="6"/>
        <v>0.015766936186300647</v>
      </c>
      <c r="F51" s="17">
        <f t="shared" si="7"/>
        <v>-0.001979798381382861</v>
      </c>
      <c r="G51" s="20">
        <f t="shared" si="8"/>
        <v>1.24</v>
      </c>
      <c r="H51" s="10">
        <f t="shared" si="9"/>
        <v>0.8064516129032259</v>
      </c>
    </row>
    <row r="52" spans="1:8" ht="12.75">
      <c r="A52">
        <v>51</v>
      </c>
      <c r="B52" s="1">
        <v>30988</v>
      </c>
      <c r="C52">
        <v>14400</v>
      </c>
      <c r="D52" s="10">
        <f t="shared" si="5"/>
        <v>4.158362492095249</v>
      </c>
      <c r="E52" s="17">
        <f t="shared" si="6"/>
        <v>0.016530751822384563</v>
      </c>
      <c r="F52" s="17">
        <f t="shared" si="7"/>
        <v>-0.002125391350058976</v>
      </c>
      <c r="G52" s="20">
        <f t="shared" si="8"/>
        <v>1.2156862745098038</v>
      </c>
      <c r="H52" s="10">
        <f t="shared" si="9"/>
        <v>0.8225806451612904</v>
      </c>
    </row>
    <row r="53" spans="1:8" ht="12.75">
      <c r="A53">
        <v>52</v>
      </c>
      <c r="B53" s="1">
        <v>15376</v>
      </c>
      <c r="C53">
        <v>13900</v>
      </c>
      <c r="D53" s="10">
        <f t="shared" si="5"/>
        <v>4.143014800254095</v>
      </c>
      <c r="E53" s="17">
        <f t="shared" si="6"/>
        <v>0.020712869459278277</v>
      </c>
      <c r="F53" s="17">
        <f t="shared" si="7"/>
        <v>-0.0029809891967494807</v>
      </c>
      <c r="G53" s="20">
        <f t="shared" si="8"/>
        <v>1.1923076923076923</v>
      </c>
      <c r="H53" s="10">
        <f t="shared" si="9"/>
        <v>0.8387096774193549</v>
      </c>
    </row>
    <row r="54" spans="1:8" ht="12.75">
      <c r="A54">
        <v>53</v>
      </c>
      <c r="B54" s="1">
        <v>26655</v>
      </c>
      <c r="C54">
        <v>13000</v>
      </c>
      <c r="D54" s="10">
        <f t="shared" si="5"/>
        <v>4.113943352306837</v>
      </c>
      <c r="E54" s="17">
        <f t="shared" si="6"/>
        <v>0.029925924540382533</v>
      </c>
      <c r="F54" s="17">
        <f t="shared" si="7"/>
        <v>-0.0051769189387320435</v>
      </c>
      <c r="G54" s="20">
        <f t="shared" si="8"/>
        <v>1.169811320754717</v>
      </c>
      <c r="H54" s="10">
        <f t="shared" si="9"/>
        <v>0.8548387096774194</v>
      </c>
    </row>
    <row r="55" spans="1:8" ht="12.75">
      <c r="A55">
        <v>54</v>
      </c>
      <c r="B55" s="1">
        <v>33654</v>
      </c>
      <c r="C55">
        <v>11700</v>
      </c>
      <c r="D55" s="10">
        <f t="shared" si="5"/>
        <v>4.068185861746161</v>
      </c>
      <c r="E55" s="17">
        <f t="shared" si="6"/>
        <v>0.04785095075476478</v>
      </c>
      <c r="F55" s="17">
        <f t="shared" si="7"/>
        <v>-0.010467328568611236</v>
      </c>
      <c r="G55" s="20">
        <f t="shared" si="8"/>
        <v>1.1481481481481481</v>
      </c>
      <c r="H55" s="10">
        <f t="shared" si="9"/>
        <v>0.8709677419354839</v>
      </c>
    </row>
    <row r="56" spans="1:8" ht="12.75">
      <c r="A56">
        <v>55</v>
      </c>
      <c r="B56" s="1">
        <v>14994</v>
      </c>
      <c r="C56">
        <v>10600</v>
      </c>
      <c r="D56" s="10">
        <f t="shared" si="5"/>
        <v>4.02530586526477</v>
      </c>
      <c r="E56" s="17">
        <f t="shared" si="6"/>
        <v>0.0684495233971951</v>
      </c>
      <c r="F56" s="17">
        <f t="shared" si="7"/>
        <v>-0.017908352854009896</v>
      </c>
      <c r="G56" s="20">
        <f t="shared" si="8"/>
        <v>1.1272727272727272</v>
      </c>
      <c r="H56" s="10">
        <f t="shared" si="9"/>
        <v>0.8870967741935485</v>
      </c>
    </row>
    <row r="57" spans="1:8" ht="12.75">
      <c r="A57">
        <v>56</v>
      </c>
      <c r="B57" s="1">
        <v>34389</v>
      </c>
      <c r="C57">
        <v>10400</v>
      </c>
      <c r="D57" s="10">
        <f t="shared" si="5"/>
        <v>4.017033339298781</v>
      </c>
      <c r="E57" s="17">
        <f t="shared" si="6"/>
        <v>0.07284661682719777</v>
      </c>
      <c r="F57" s="17">
        <f t="shared" si="7"/>
        <v>-0.01966138377350265</v>
      </c>
      <c r="G57" s="20">
        <f t="shared" si="8"/>
        <v>1.1071428571428572</v>
      </c>
      <c r="H57" s="10">
        <f t="shared" si="9"/>
        <v>0.9032258064516129</v>
      </c>
    </row>
    <row r="58" spans="1:8" ht="12.75">
      <c r="A58">
        <v>57</v>
      </c>
      <c r="B58" s="1">
        <v>35781</v>
      </c>
      <c r="C58">
        <v>10200</v>
      </c>
      <c r="D58" s="10">
        <f t="shared" si="5"/>
        <v>4.008600171761918</v>
      </c>
      <c r="E58" s="17">
        <f t="shared" si="6"/>
        <v>0.07746997793889672</v>
      </c>
      <c r="F58" s="17">
        <f t="shared" si="7"/>
        <v>-0.021562551438020994</v>
      </c>
      <c r="G58" s="20">
        <f t="shared" si="8"/>
        <v>1.087719298245614</v>
      </c>
      <c r="H58" s="10">
        <f t="shared" si="9"/>
        <v>0.9193548387096774</v>
      </c>
    </row>
    <row r="59" spans="1:8" ht="12.75">
      <c r="A59">
        <v>58</v>
      </c>
      <c r="B59" s="1">
        <v>33989</v>
      </c>
      <c r="C59">
        <v>10100</v>
      </c>
      <c r="D59" s="10">
        <f t="shared" si="5"/>
        <v>4.004321373782642</v>
      </c>
      <c r="E59" s="17">
        <f t="shared" si="6"/>
        <v>0.07987015846086477</v>
      </c>
      <c r="F59" s="17">
        <f t="shared" si="7"/>
        <v>-0.022572352256193775</v>
      </c>
      <c r="G59" s="20">
        <f t="shared" si="8"/>
        <v>1.0689655172413792</v>
      </c>
      <c r="H59" s="10">
        <f t="shared" si="9"/>
        <v>0.935483870967742</v>
      </c>
    </row>
    <row r="60" spans="1:8" ht="12.75">
      <c r="A60">
        <v>59</v>
      </c>
      <c r="B60" s="1">
        <v>28192</v>
      </c>
      <c r="C60">
        <v>9270</v>
      </c>
      <c r="D60" s="10">
        <f t="shared" si="5"/>
        <v>3.967079734144497</v>
      </c>
      <c r="E60" s="17">
        <f t="shared" si="6"/>
        <v>0.10230704786988766</v>
      </c>
      <c r="F60" s="17">
        <f t="shared" si="7"/>
        <v>-0.03272339310419384</v>
      </c>
      <c r="G60" s="20">
        <f t="shared" si="8"/>
        <v>1.0508474576271187</v>
      </c>
      <c r="H60" s="10">
        <f t="shared" si="9"/>
        <v>0.9516129032258064</v>
      </c>
    </row>
    <row r="61" spans="1:8" ht="12.75">
      <c r="A61">
        <v>60</v>
      </c>
      <c r="B61" s="1">
        <v>16003</v>
      </c>
      <c r="C61">
        <v>8890</v>
      </c>
      <c r="D61" s="10">
        <f t="shared" si="5"/>
        <v>3.9489017609702137</v>
      </c>
      <c r="E61" s="17">
        <f t="shared" si="6"/>
        <v>0.11426610795719219</v>
      </c>
      <c r="F61" s="17">
        <f t="shared" si="7"/>
        <v>-0.038625681276544234</v>
      </c>
      <c r="G61" s="20">
        <f t="shared" si="8"/>
        <v>1.0333333333333334</v>
      </c>
      <c r="H61" s="10">
        <f t="shared" si="9"/>
        <v>0.9677419354838709</v>
      </c>
    </row>
    <row r="62" spans="1:8" ht="12.75">
      <c r="A62">
        <v>61</v>
      </c>
      <c r="B62" s="1">
        <v>33202</v>
      </c>
      <c r="C62">
        <v>8600</v>
      </c>
      <c r="D62" s="10">
        <f t="shared" si="5"/>
        <v>3.934498451243568</v>
      </c>
      <c r="E62" s="17">
        <f t="shared" si="6"/>
        <v>0.12421114271186277</v>
      </c>
      <c r="F62" s="17">
        <f t="shared" si="7"/>
        <v>-0.043776479811068254</v>
      </c>
      <c r="G62" s="20">
        <f t="shared" si="8"/>
        <v>1.0163934426229508</v>
      </c>
      <c r="H62" s="10">
        <f t="shared" si="9"/>
        <v>0.9838709677419355</v>
      </c>
    </row>
    <row r="63" spans="3:6" ht="12.75">
      <c r="C63" s="4" t="s">
        <v>56</v>
      </c>
      <c r="D63" s="4" t="s">
        <v>57</v>
      </c>
      <c r="E63" s="6" t="s">
        <v>65</v>
      </c>
      <c r="F63" s="6" t="s">
        <v>65</v>
      </c>
    </row>
    <row r="64" spans="3:6" ht="12.75">
      <c r="C64" s="15">
        <f>AVERAGE(C2:C62)</f>
        <v>20686.22950819672</v>
      </c>
      <c r="D64" s="15">
        <f>AVERAGE(D2:D62)</f>
        <v>4.286934463466869</v>
      </c>
      <c r="E64" s="9">
        <f>SUM(E2:E62)</f>
        <v>1.580413527035872</v>
      </c>
      <c r="F64" s="9">
        <f>SUM(F2:F62)</f>
        <v>-0.06649420477221503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pane ySplit="1" topLeftCell="A57" activePane="bottomLeft" state="frozen"/>
      <selection pane="topLeft" activeCell="A1" sqref="A1"/>
      <selection pane="bottomLeft" activeCell="D66" sqref="D66:D70"/>
    </sheetView>
  </sheetViews>
  <sheetFormatPr defaultColWidth="8.8515625" defaultRowHeight="12.75"/>
  <cols>
    <col min="1" max="1" width="8.8515625" style="0" customWidth="1"/>
    <col min="2" max="2" width="11.421875" style="0" customWidth="1"/>
    <col min="3" max="3" width="18.7109375" style="0" customWidth="1"/>
    <col min="4" max="4" width="10.7109375" style="0" customWidth="1"/>
    <col min="5" max="5" width="18.140625" style="0" bestFit="1" customWidth="1"/>
    <col min="6" max="6" width="13.7109375" style="0" bestFit="1" customWidth="1"/>
    <col min="7" max="7" width="17.421875" style="0" customWidth="1"/>
    <col min="8" max="8" width="12.421875" style="0" customWidth="1"/>
  </cols>
  <sheetData>
    <row r="1" spans="1:8" ht="39">
      <c r="A1" s="4" t="s">
        <v>50</v>
      </c>
      <c r="B1" s="12" t="s">
        <v>51</v>
      </c>
      <c r="C1" s="12" t="s">
        <v>55</v>
      </c>
      <c r="D1" s="4" t="s">
        <v>54</v>
      </c>
      <c r="E1" s="16" t="s">
        <v>59</v>
      </c>
      <c r="F1" s="16" t="s">
        <v>60</v>
      </c>
      <c r="G1" s="12" t="s">
        <v>62</v>
      </c>
      <c r="H1" s="12" t="s">
        <v>63</v>
      </c>
    </row>
    <row r="2" spans="1:8" ht="12.75">
      <c r="A2">
        <v>1</v>
      </c>
      <c r="B2" s="1">
        <v>23733</v>
      </c>
      <c r="C2">
        <v>41800</v>
      </c>
      <c r="D2" s="10">
        <f aca="true" t="shared" si="0" ref="D2:D33">LOG(C2)</f>
        <v>4.6211762817750355</v>
      </c>
      <c r="E2" s="17">
        <f aca="true" t="shared" si="1" ref="E2:E33">(D2-$D$64)^2</f>
        <v>0.11171759310594943</v>
      </c>
      <c r="F2" s="17">
        <f aca="true" t="shared" si="2" ref="F2:F33">(D2-$D$64)^3</f>
        <v>0.037340691456744436</v>
      </c>
      <c r="G2" s="20">
        <f aca="true" t="shared" si="3" ref="G2:G33">(61+1)/A2</f>
        <v>62</v>
      </c>
      <c r="H2" s="10">
        <f aca="true" t="shared" si="4" ref="H2:H33">1/G2</f>
        <v>0.016129032258064516</v>
      </c>
    </row>
    <row r="3" spans="1:8" ht="12.75">
      <c r="A3">
        <v>2</v>
      </c>
      <c r="B3" s="1">
        <v>26319</v>
      </c>
      <c r="C3">
        <v>37000</v>
      </c>
      <c r="D3" s="10">
        <f t="shared" si="0"/>
        <v>4.568201724066995</v>
      </c>
      <c r="E3" s="17">
        <f t="shared" si="1"/>
        <v>0.07911127188549924</v>
      </c>
      <c r="F3" s="17">
        <f t="shared" si="2"/>
        <v>0.02225141072582614</v>
      </c>
      <c r="G3" s="20">
        <f t="shared" si="3"/>
        <v>31</v>
      </c>
      <c r="H3" s="10">
        <f t="shared" si="4"/>
        <v>0.03225806451612903</v>
      </c>
    </row>
    <row r="4" spans="1:8" ht="12.75">
      <c r="A4">
        <v>3</v>
      </c>
      <c r="B4" s="1">
        <v>27045</v>
      </c>
      <c r="C4">
        <v>34100</v>
      </c>
      <c r="D4" s="10">
        <f t="shared" si="0"/>
        <v>4.532754378992498</v>
      </c>
      <c r="E4" s="17">
        <f t="shared" si="1"/>
        <v>0.06042743086902721</v>
      </c>
      <c r="F4" s="17">
        <f t="shared" si="2"/>
        <v>0.014854265951655033</v>
      </c>
      <c r="G4" s="20">
        <f t="shared" si="3"/>
        <v>20.666666666666668</v>
      </c>
      <c r="H4" s="10">
        <f t="shared" si="4"/>
        <v>0.04838709677419355</v>
      </c>
    </row>
    <row r="5" spans="1:8" ht="12.75">
      <c r="A5">
        <v>4</v>
      </c>
      <c r="B5" s="1">
        <v>22244</v>
      </c>
      <c r="C5">
        <v>32800</v>
      </c>
      <c r="D5" s="10">
        <f t="shared" si="0"/>
        <v>4.515873843711679</v>
      </c>
      <c r="E5" s="17">
        <f t="shared" si="1"/>
        <v>0.05241323982687784</v>
      </c>
      <c r="F5" s="17">
        <f t="shared" si="2"/>
        <v>0.01199945464258802</v>
      </c>
      <c r="G5" s="20">
        <f t="shared" si="3"/>
        <v>15.5</v>
      </c>
      <c r="H5" s="10">
        <f t="shared" si="4"/>
        <v>0.06451612903225806</v>
      </c>
    </row>
    <row r="6" spans="1:8" ht="12.75">
      <c r="A6">
        <v>5</v>
      </c>
      <c r="B6" s="1">
        <v>29581</v>
      </c>
      <c r="C6">
        <v>32500</v>
      </c>
      <c r="D6" s="10">
        <f t="shared" si="0"/>
        <v>4.511883360978874</v>
      </c>
      <c r="E6" s="17">
        <f t="shared" si="1"/>
        <v>0.05060200649186677</v>
      </c>
      <c r="F6" s="17">
        <f t="shared" si="2"/>
        <v>0.011382865572240776</v>
      </c>
      <c r="G6" s="20">
        <f t="shared" si="3"/>
        <v>12.4</v>
      </c>
      <c r="H6" s="10">
        <f t="shared" si="4"/>
        <v>0.08064516129032258</v>
      </c>
    </row>
    <row r="7" spans="1:8" ht="12.75">
      <c r="A7">
        <v>6</v>
      </c>
      <c r="B7" s="1">
        <v>36157</v>
      </c>
      <c r="C7">
        <v>32500</v>
      </c>
      <c r="D7" s="10">
        <f t="shared" si="0"/>
        <v>4.511883360978874</v>
      </c>
      <c r="E7" s="17">
        <f t="shared" si="1"/>
        <v>0.05060200649186677</v>
      </c>
      <c r="F7" s="17">
        <f t="shared" si="2"/>
        <v>0.011382865572240776</v>
      </c>
      <c r="G7" s="20">
        <f t="shared" si="3"/>
        <v>10.333333333333334</v>
      </c>
      <c r="H7" s="10">
        <f t="shared" si="4"/>
        <v>0.0967741935483871</v>
      </c>
    </row>
    <row r="8" spans="1:8" ht="12.75">
      <c r="A8">
        <v>7</v>
      </c>
      <c r="B8" s="1">
        <v>20444</v>
      </c>
      <c r="C8">
        <v>32200</v>
      </c>
      <c r="D8" s="10">
        <f t="shared" si="0"/>
        <v>4.507855871695831</v>
      </c>
      <c r="E8" s="17">
        <f t="shared" si="1"/>
        <v>0.048806268613867825</v>
      </c>
      <c r="F8" s="17">
        <f t="shared" si="2"/>
        <v>0.010782349592576686</v>
      </c>
      <c r="G8" s="20">
        <f t="shared" si="3"/>
        <v>8.857142857142858</v>
      </c>
      <c r="H8" s="10">
        <f t="shared" si="4"/>
        <v>0.11290322580645161</v>
      </c>
    </row>
    <row r="9" spans="1:8" ht="12.75">
      <c r="A9">
        <v>8</v>
      </c>
      <c r="B9" s="1">
        <v>35102</v>
      </c>
      <c r="C9">
        <v>32100</v>
      </c>
      <c r="D9" s="10">
        <f t="shared" si="0"/>
        <v>4.506505032404872</v>
      </c>
      <c r="E9" s="17">
        <f t="shared" si="1"/>
        <v>0.04821123474375851</v>
      </c>
      <c r="F9" s="17">
        <f t="shared" si="2"/>
        <v>0.010585768241890694</v>
      </c>
      <c r="G9" s="20">
        <f t="shared" si="3"/>
        <v>7.75</v>
      </c>
      <c r="H9" s="10">
        <f t="shared" si="4"/>
        <v>0.12903225806451613</v>
      </c>
    </row>
    <row r="10" spans="1:8" ht="12.75">
      <c r="A10">
        <v>9</v>
      </c>
      <c r="B10" s="1">
        <v>23396</v>
      </c>
      <c r="C10">
        <v>28200</v>
      </c>
      <c r="D10" s="10">
        <f t="shared" si="0"/>
        <v>4.450249108319361</v>
      </c>
      <c r="E10" s="17">
        <f t="shared" si="1"/>
        <v>0.0266716732232956</v>
      </c>
      <c r="F10" s="17">
        <f t="shared" si="2"/>
        <v>0.004355874840084243</v>
      </c>
      <c r="G10" s="20">
        <f t="shared" si="3"/>
        <v>6.888888888888889</v>
      </c>
      <c r="H10" s="10">
        <f t="shared" si="4"/>
        <v>0.14516129032258063</v>
      </c>
    </row>
    <row r="11" spans="1:8" ht="12.75">
      <c r="A11">
        <v>10</v>
      </c>
      <c r="B11" s="1">
        <v>30301</v>
      </c>
      <c r="C11">
        <v>28200</v>
      </c>
      <c r="D11" s="10">
        <f t="shared" si="0"/>
        <v>4.450249108319361</v>
      </c>
      <c r="E11" s="17">
        <f t="shared" si="1"/>
        <v>0.0266716732232956</v>
      </c>
      <c r="F11" s="17">
        <f t="shared" si="2"/>
        <v>0.004355874840084243</v>
      </c>
      <c r="G11" s="20">
        <f t="shared" si="3"/>
        <v>6.2</v>
      </c>
      <c r="H11" s="10">
        <f t="shared" si="4"/>
        <v>0.16129032258064516</v>
      </c>
    </row>
    <row r="12" spans="1:8" ht="12.75">
      <c r="A12">
        <v>11</v>
      </c>
      <c r="B12" s="1">
        <v>35388</v>
      </c>
      <c r="C12">
        <v>28200</v>
      </c>
      <c r="D12" s="10">
        <f t="shared" si="0"/>
        <v>4.450249108319361</v>
      </c>
      <c r="E12" s="17">
        <f t="shared" si="1"/>
        <v>0.0266716732232956</v>
      </c>
      <c r="F12" s="17">
        <f t="shared" si="2"/>
        <v>0.004355874840084243</v>
      </c>
      <c r="G12" s="20">
        <f t="shared" si="3"/>
        <v>5.636363636363637</v>
      </c>
      <c r="H12" s="10">
        <f t="shared" si="4"/>
        <v>0.17741935483870966</v>
      </c>
    </row>
    <row r="13" spans="1:8" ht="12.75">
      <c r="A13">
        <v>12</v>
      </c>
      <c r="B13" s="1">
        <v>17539</v>
      </c>
      <c r="C13">
        <v>27800</v>
      </c>
      <c r="D13" s="10">
        <f t="shared" si="0"/>
        <v>4.444044795918076</v>
      </c>
      <c r="E13" s="17">
        <f t="shared" si="1"/>
        <v>0.024683656562928886</v>
      </c>
      <c r="F13" s="17">
        <f t="shared" si="2"/>
        <v>0.0038780574887131826</v>
      </c>
      <c r="G13" s="20">
        <f t="shared" si="3"/>
        <v>5.166666666666667</v>
      </c>
      <c r="H13" s="10">
        <f t="shared" si="4"/>
        <v>0.1935483870967742</v>
      </c>
    </row>
    <row r="14" spans="1:8" ht="12.75">
      <c r="A14">
        <v>13</v>
      </c>
      <c r="B14" s="1">
        <v>17151</v>
      </c>
      <c r="C14">
        <v>26400</v>
      </c>
      <c r="D14" s="10">
        <f t="shared" si="0"/>
        <v>4.421603926869831</v>
      </c>
      <c r="E14" s="17">
        <f t="shared" si="1"/>
        <v>0.018135864373241703</v>
      </c>
      <c r="F14" s="17">
        <f t="shared" si="2"/>
        <v>0.0024423471234933545</v>
      </c>
      <c r="G14" s="20">
        <f t="shared" si="3"/>
        <v>4.769230769230769</v>
      </c>
      <c r="H14" s="10">
        <f t="shared" si="4"/>
        <v>0.20967741935483872</v>
      </c>
    </row>
    <row r="15" spans="1:8" ht="12.75">
      <c r="A15">
        <v>14</v>
      </c>
      <c r="B15" s="1">
        <v>17946</v>
      </c>
      <c r="C15">
        <v>26400</v>
      </c>
      <c r="D15" s="10">
        <f t="shared" si="0"/>
        <v>4.421603926869831</v>
      </c>
      <c r="E15" s="17">
        <f t="shared" si="1"/>
        <v>0.018135864373241703</v>
      </c>
      <c r="F15" s="17">
        <f t="shared" si="2"/>
        <v>0.0024423471234933545</v>
      </c>
      <c r="G15" s="20">
        <f t="shared" si="3"/>
        <v>4.428571428571429</v>
      </c>
      <c r="H15" s="10">
        <f t="shared" si="4"/>
        <v>0.22580645161290322</v>
      </c>
    </row>
    <row r="16" spans="1:8" ht="12.75">
      <c r="A16">
        <v>15</v>
      </c>
      <c r="B16" s="1">
        <v>19377</v>
      </c>
      <c r="C16">
        <v>26100</v>
      </c>
      <c r="D16" s="10">
        <f t="shared" si="0"/>
        <v>4.416640507338281</v>
      </c>
      <c r="E16" s="17">
        <f t="shared" si="1"/>
        <v>0.016823657816772638</v>
      </c>
      <c r="F16" s="17">
        <f t="shared" si="2"/>
        <v>0.002182130098859934</v>
      </c>
      <c r="G16" s="20">
        <f t="shared" si="3"/>
        <v>4.133333333333334</v>
      </c>
      <c r="H16" s="10">
        <f t="shared" si="4"/>
        <v>0.24193548387096772</v>
      </c>
    </row>
    <row r="17" spans="1:8" ht="12.75">
      <c r="A17">
        <v>16</v>
      </c>
      <c r="B17" s="1">
        <v>24175</v>
      </c>
      <c r="C17">
        <v>25500</v>
      </c>
      <c r="D17" s="10">
        <f t="shared" si="0"/>
        <v>4.4065401804339555</v>
      </c>
      <c r="E17" s="17">
        <f t="shared" si="1"/>
        <v>0.014305527531210815</v>
      </c>
      <c r="F17" s="17">
        <f t="shared" si="2"/>
        <v>0.0017110228769628652</v>
      </c>
      <c r="G17" s="20">
        <f t="shared" si="3"/>
        <v>3.875</v>
      </c>
      <c r="H17" s="10">
        <f t="shared" si="4"/>
        <v>0.25806451612903225</v>
      </c>
    </row>
    <row r="18" spans="1:8" ht="12.75">
      <c r="A18">
        <v>17</v>
      </c>
      <c r="B18" s="1">
        <v>28472</v>
      </c>
      <c r="C18">
        <v>24700</v>
      </c>
      <c r="D18" s="10">
        <f t="shared" si="0"/>
        <v>4.392696953259666</v>
      </c>
      <c r="E18" s="17">
        <f t="shared" si="1"/>
        <v>0.011185704247171468</v>
      </c>
      <c r="F18" s="17">
        <f t="shared" si="2"/>
        <v>0.0011830279312667173</v>
      </c>
      <c r="G18" s="20">
        <f t="shared" si="3"/>
        <v>3.6470588235294117</v>
      </c>
      <c r="H18" s="10">
        <f t="shared" si="4"/>
        <v>0.27419354838709675</v>
      </c>
    </row>
    <row r="19" spans="1:8" ht="12.75">
      <c r="A19">
        <v>18</v>
      </c>
      <c r="B19" s="1">
        <v>19752</v>
      </c>
      <c r="C19">
        <v>24200</v>
      </c>
      <c r="D19" s="10">
        <f t="shared" si="0"/>
        <v>4.383815365980431</v>
      </c>
      <c r="E19" s="17">
        <f t="shared" si="1"/>
        <v>0.00938590927184234</v>
      </c>
      <c r="F19" s="17">
        <f t="shared" si="2"/>
        <v>0.0009093153611664972</v>
      </c>
      <c r="G19" s="20">
        <f t="shared" si="3"/>
        <v>3.4444444444444446</v>
      </c>
      <c r="H19" s="10">
        <f t="shared" si="4"/>
        <v>0.29032258064516125</v>
      </c>
    </row>
    <row r="20" spans="1:8" ht="12.75">
      <c r="A20">
        <v>19</v>
      </c>
      <c r="B20" s="1">
        <v>27732</v>
      </c>
      <c r="C20">
        <v>23400</v>
      </c>
      <c r="D20" s="10">
        <f t="shared" si="0"/>
        <v>4.3692158574101425</v>
      </c>
      <c r="E20" s="17">
        <f t="shared" si="1"/>
        <v>0.006770227789248183</v>
      </c>
      <c r="F20" s="17">
        <f t="shared" si="2"/>
        <v>0.000557063779812828</v>
      </c>
      <c r="G20" s="20">
        <f t="shared" si="3"/>
        <v>3.263157894736842</v>
      </c>
      <c r="H20" s="10">
        <f t="shared" si="4"/>
        <v>0.3064516129032258</v>
      </c>
    </row>
    <row r="21" spans="1:8" ht="12.75">
      <c r="A21">
        <v>20</v>
      </c>
      <c r="B21" s="1">
        <v>29926</v>
      </c>
      <c r="C21">
        <v>23400</v>
      </c>
      <c r="D21" s="10">
        <f t="shared" si="0"/>
        <v>4.3692158574101425</v>
      </c>
      <c r="E21" s="17">
        <f t="shared" si="1"/>
        <v>0.006770227789248183</v>
      </c>
      <c r="F21" s="17">
        <f t="shared" si="2"/>
        <v>0.000557063779812828</v>
      </c>
      <c r="G21" s="20">
        <f t="shared" si="3"/>
        <v>3.1</v>
      </c>
      <c r="H21" s="10">
        <f t="shared" si="4"/>
        <v>0.3225806451612903</v>
      </c>
    </row>
    <row r="22" spans="1:8" ht="12.75">
      <c r="A22">
        <v>21</v>
      </c>
      <c r="B22" s="1">
        <v>36490</v>
      </c>
      <c r="C22">
        <v>23200</v>
      </c>
      <c r="D22" s="10">
        <f t="shared" si="0"/>
        <v>4.365487984890899</v>
      </c>
      <c r="E22" s="17">
        <f t="shared" si="1"/>
        <v>0.006170655728115618</v>
      </c>
      <c r="F22" s="17">
        <f t="shared" si="2"/>
        <v>0.0004847267369388467</v>
      </c>
      <c r="G22" s="20">
        <f t="shared" si="3"/>
        <v>2.9523809523809526</v>
      </c>
      <c r="H22" s="10">
        <f t="shared" si="4"/>
        <v>0.3387096774193548</v>
      </c>
    </row>
    <row r="23" spans="1:8" ht="12.75">
      <c r="A23">
        <v>22</v>
      </c>
      <c r="B23" s="1">
        <v>15707</v>
      </c>
      <c r="C23">
        <v>22900</v>
      </c>
      <c r="D23" s="10">
        <f t="shared" si="0"/>
        <v>4.359835482339888</v>
      </c>
      <c r="E23" s="17">
        <f t="shared" si="1"/>
        <v>0.005314558552724342</v>
      </c>
      <c r="F23" s="17">
        <f t="shared" si="2"/>
        <v>0.0003874367333539243</v>
      </c>
      <c r="G23" s="20">
        <f t="shared" si="3"/>
        <v>2.8181818181818183</v>
      </c>
      <c r="H23" s="10">
        <f t="shared" si="4"/>
        <v>0.3548387096774193</v>
      </c>
    </row>
    <row r="24" spans="1:8" ht="12.75">
      <c r="A24">
        <v>23</v>
      </c>
      <c r="B24" s="1">
        <v>18967</v>
      </c>
      <c r="C24">
        <v>22300</v>
      </c>
      <c r="D24" s="10">
        <f t="shared" si="0"/>
        <v>4.348304863048161</v>
      </c>
      <c r="E24" s="17">
        <f t="shared" si="1"/>
        <v>0.0037663259447674154</v>
      </c>
      <c r="F24" s="17">
        <f t="shared" si="2"/>
        <v>0.00023114092818376247</v>
      </c>
      <c r="G24" s="20">
        <f t="shared" si="3"/>
        <v>2.6956521739130435</v>
      </c>
      <c r="H24" s="10">
        <f t="shared" si="4"/>
        <v>0.3709677419354839</v>
      </c>
    </row>
    <row r="25" spans="1:8" ht="12.75">
      <c r="A25">
        <v>24</v>
      </c>
      <c r="B25" s="1">
        <v>25177</v>
      </c>
      <c r="C25">
        <v>21200</v>
      </c>
      <c r="D25" s="10">
        <f t="shared" si="0"/>
        <v>4.326335860928752</v>
      </c>
      <c r="E25" s="17">
        <f t="shared" si="1"/>
        <v>0.001552470121949261</v>
      </c>
      <c r="F25" s="17">
        <f t="shared" si="2"/>
        <v>6.116949232262043E-05</v>
      </c>
      <c r="G25" s="20">
        <f t="shared" si="3"/>
        <v>2.5833333333333335</v>
      </c>
      <c r="H25" s="10">
        <f t="shared" si="4"/>
        <v>0.3870967741935484</v>
      </c>
    </row>
    <row r="26" spans="1:8" ht="12.75">
      <c r="A26">
        <v>25</v>
      </c>
      <c r="B26" s="1">
        <v>25950</v>
      </c>
      <c r="C26">
        <v>21000</v>
      </c>
      <c r="D26" s="10">
        <f t="shared" si="0"/>
        <v>4.3222192947339195</v>
      </c>
      <c r="E26" s="17">
        <f t="shared" si="1"/>
        <v>0.001245019317544233</v>
      </c>
      <c r="F26" s="17">
        <f t="shared" si="2"/>
        <v>4.393029654376678E-05</v>
      </c>
      <c r="G26" s="20">
        <f t="shared" si="3"/>
        <v>2.48</v>
      </c>
      <c r="H26" s="10">
        <f t="shared" si="4"/>
        <v>0.40322580645161293</v>
      </c>
    </row>
    <row r="27" spans="1:8" ht="12.75">
      <c r="A27">
        <v>26</v>
      </c>
      <c r="B27" s="1">
        <v>24500</v>
      </c>
      <c r="C27">
        <v>20900</v>
      </c>
      <c r="D27" s="10">
        <f t="shared" si="0"/>
        <v>4.320146286111054</v>
      </c>
      <c r="E27" s="17">
        <f t="shared" si="1"/>
        <v>0.0011030251633488207</v>
      </c>
      <c r="F27" s="17">
        <f t="shared" si="2"/>
        <v>3.663347609721457E-05</v>
      </c>
      <c r="G27" s="20">
        <f t="shared" si="3"/>
        <v>2.3846153846153846</v>
      </c>
      <c r="H27" s="10">
        <f t="shared" si="4"/>
        <v>0.41935483870967744</v>
      </c>
    </row>
    <row r="28" spans="1:8" ht="12.75">
      <c r="A28">
        <v>27</v>
      </c>
      <c r="B28" s="1">
        <v>21955</v>
      </c>
      <c r="C28">
        <v>20700</v>
      </c>
      <c r="D28" s="10">
        <f t="shared" si="0"/>
        <v>4.315970345456917</v>
      </c>
      <c r="E28" s="17">
        <f t="shared" si="1"/>
        <v>0.0008430824429400212</v>
      </c>
      <c r="F28" s="17">
        <f t="shared" si="2"/>
        <v>2.4479642321088232E-05</v>
      </c>
      <c r="G28" s="20">
        <f t="shared" si="3"/>
        <v>2.2962962962962963</v>
      </c>
      <c r="H28" s="10">
        <f t="shared" si="4"/>
        <v>0.43548387096774194</v>
      </c>
    </row>
    <row r="29" spans="1:8" ht="12.75">
      <c r="A29">
        <v>28</v>
      </c>
      <c r="B29" s="1">
        <v>31809</v>
      </c>
      <c r="C29">
        <v>20200</v>
      </c>
      <c r="D29" s="10">
        <f t="shared" si="0"/>
        <v>4.305351369446623</v>
      </c>
      <c r="E29" s="17">
        <f t="shared" si="1"/>
        <v>0.00033918242586711847</v>
      </c>
      <c r="F29" s="17">
        <f t="shared" si="2"/>
        <v>6.246690847179785E-06</v>
      </c>
      <c r="G29" s="20">
        <f t="shared" si="3"/>
        <v>2.2142857142857144</v>
      </c>
      <c r="H29" s="10">
        <f t="shared" si="4"/>
        <v>0.45161290322580644</v>
      </c>
    </row>
    <row r="30" spans="1:8" ht="12.75">
      <c r="A30">
        <v>29</v>
      </c>
      <c r="B30" s="1">
        <v>21174</v>
      </c>
      <c r="C30">
        <v>19800</v>
      </c>
      <c r="D30" s="10">
        <f t="shared" si="0"/>
        <v>4.296665190261531</v>
      </c>
      <c r="E30" s="17">
        <f t="shared" si="1"/>
        <v>9.46870439523535E-05</v>
      </c>
      <c r="F30" s="17">
        <f t="shared" si="2"/>
        <v>9.213737556945072E-07</v>
      </c>
      <c r="G30" s="20">
        <f t="shared" si="3"/>
        <v>2.1379310344827585</v>
      </c>
      <c r="H30" s="10">
        <f t="shared" si="4"/>
        <v>0.467741935483871</v>
      </c>
    </row>
    <row r="31" spans="1:8" ht="12.75">
      <c r="A31">
        <v>30</v>
      </c>
      <c r="B31" s="1">
        <v>29232</v>
      </c>
      <c r="C31">
        <v>19600</v>
      </c>
      <c r="D31" s="10">
        <f t="shared" si="0"/>
        <v>4.292256071356476</v>
      </c>
      <c r="E31" s="17">
        <f t="shared" si="1"/>
        <v>2.831951053073225E-05</v>
      </c>
      <c r="F31" s="17">
        <f t="shared" si="2"/>
        <v>1.50705330670166E-07</v>
      </c>
      <c r="G31" s="20">
        <f t="shared" si="3"/>
        <v>2.066666666666667</v>
      </c>
      <c r="H31" s="10">
        <f t="shared" si="4"/>
        <v>0.48387096774193544</v>
      </c>
    </row>
    <row r="32" spans="1:8" ht="12.75">
      <c r="A32">
        <v>31</v>
      </c>
      <c r="B32" s="1">
        <v>18649</v>
      </c>
      <c r="C32">
        <v>19300</v>
      </c>
      <c r="D32" s="10">
        <f t="shared" si="0"/>
        <v>4.285557309007774</v>
      </c>
      <c r="E32" s="17">
        <f t="shared" si="1"/>
        <v>1.8965544042053284E-06</v>
      </c>
      <c r="F32" s="17">
        <f t="shared" si="2"/>
        <v>-2.6118483546676885E-09</v>
      </c>
      <c r="G32" s="20">
        <f t="shared" si="3"/>
        <v>2</v>
      </c>
      <c r="H32" s="10">
        <f t="shared" si="4"/>
        <v>0.5</v>
      </c>
    </row>
    <row r="33" spans="1:8" ht="12.75">
      <c r="A33">
        <v>32</v>
      </c>
      <c r="B33" s="1">
        <v>32157</v>
      </c>
      <c r="C33">
        <v>19300</v>
      </c>
      <c r="D33" s="10">
        <f t="shared" si="0"/>
        <v>4.285557309007774</v>
      </c>
      <c r="E33" s="17">
        <f t="shared" si="1"/>
        <v>1.8965544042053284E-06</v>
      </c>
      <c r="F33" s="17">
        <f t="shared" si="2"/>
        <v>-2.6118483546676885E-09</v>
      </c>
      <c r="G33" s="20">
        <f t="shared" si="3"/>
        <v>1.9375</v>
      </c>
      <c r="H33" s="10">
        <f t="shared" si="4"/>
        <v>0.5161290322580645</v>
      </c>
    </row>
    <row r="34" spans="1:8" ht="12.75">
      <c r="A34">
        <v>33</v>
      </c>
      <c r="B34" s="1">
        <v>16799</v>
      </c>
      <c r="C34">
        <v>19100</v>
      </c>
      <c r="D34" s="10">
        <f aca="true" t="shared" si="5" ref="D34:D62">LOG(C34)</f>
        <v>4.281033367247727</v>
      </c>
      <c r="E34" s="17">
        <f aca="true" t="shared" si="6" ref="E34:E62">(D34-$D$64)^2</f>
        <v>3.482293658756846E-05</v>
      </c>
      <c r="F34" s="17">
        <f aca="true" t="shared" si="7" ref="F34:F62">(D34-$D$64)^3</f>
        <v>-2.054934994363114E-07</v>
      </c>
      <c r="G34" s="20">
        <f aca="true" t="shared" si="8" ref="G34:G62">(61+1)/A34</f>
        <v>1.878787878787879</v>
      </c>
      <c r="H34" s="10">
        <f aca="true" t="shared" si="9" ref="H34:H62">1/G34</f>
        <v>0.532258064516129</v>
      </c>
    </row>
    <row r="35" spans="1:8" ht="12.75">
      <c r="A35">
        <v>34</v>
      </c>
      <c r="B35" s="1">
        <v>25595</v>
      </c>
      <c r="C35">
        <v>19000</v>
      </c>
      <c r="D35" s="10">
        <f t="shared" si="5"/>
        <v>4.278753600952829</v>
      </c>
      <c r="E35" s="17">
        <f t="shared" si="6"/>
        <v>6.692651147362558E-05</v>
      </c>
      <c r="F35" s="17">
        <f t="shared" si="7"/>
        <v>-5.475165889100544E-07</v>
      </c>
      <c r="G35" s="20">
        <f t="shared" si="8"/>
        <v>1.8235294117647058</v>
      </c>
      <c r="H35" s="10">
        <f t="shared" si="9"/>
        <v>0.5483870967741935</v>
      </c>
    </row>
    <row r="36" spans="1:8" ht="12.75">
      <c r="A36">
        <v>35</v>
      </c>
      <c r="B36" s="1">
        <v>21562</v>
      </c>
      <c r="C36">
        <v>18900</v>
      </c>
      <c r="D36" s="10">
        <f t="shared" si="5"/>
        <v>4.276461804173244</v>
      </c>
      <c r="E36" s="17">
        <f t="shared" si="6"/>
        <v>0.00010967659268035142</v>
      </c>
      <c r="F36" s="17">
        <f t="shared" si="7"/>
        <v>-1.148605587627013E-06</v>
      </c>
      <c r="G36" s="20">
        <f t="shared" si="8"/>
        <v>1.7714285714285714</v>
      </c>
      <c r="H36" s="10">
        <f t="shared" si="9"/>
        <v>0.5645161290322581</v>
      </c>
    </row>
    <row r="37" spans="1:8" ht="12.75">
      <c r="A37">
        <v>36</v>
      </c>
      <c r="B37" s="1">
        <v>30725</v>
      </c>
      <c r="C37">
        <v>18000</v>
      </c>
      <c r="D37" s="10">
        <f t="shared" si="5"/>
        <v>4.2552725051033065</v>
      </c>
      <c r="E37" s="17">
        <f t="shared" si="6"/>
        <v>0.001002479607415962</v>
      </c>
      <c r="F37" s="17">
        <f t="shared" si="7"/>
        <v>-3.174046759032462E-05</v>
      </c>
      <c r="G37" s="20">
        <f t="shared" si="8"/>
        <v>1.7222222222222223</v>
      </c>
      <c r="H37" s="10">
        <f t="shared" si="9"/>
        <v>0.5806451612903225</v>
      </c>
    </row>
    <row r="38" spans="1:8" ht="12.75">
      <c r="A38">
        <v>37</v>
      </c>
      <c r="B38" s="1">
        <v>16476</v>
      </c>
      <c r="C38">
        <v>17900</v>
      </c>
      <c r="D38" s="10">
        <f t="shared" si="5"/>
        <v>4.252853030979893</v>
      </c>
      <c r="E38" s="17">
        <f t="shared" si="6"/>
        <v>0.0011615440403642753</v>
      </c>
      <c r="F38" s="17">
        <f t="shared" si="7"/>
        <v>-3.9587084792323904E-05</v>
      </c>
      <c r="G38" s="20">
        <f t="shared" si="8"/>
        <v>1.6756756756756757</v>
      </c>
      <c r="H38" s="10">
        <f t="shared" si="9"/>
        <v>0.5967741935483871</v>
      </c>
    </row>
    <row r="39" spans="1:8" ht="12.75">
      <c r="A39">
        <v>38</v>
      </c>
      <c r="B39" s="1">
        <v>32880</v>
      </c>
      <c r="C39">
        <v>17800</v>
      </c>
      <c r="D39" s="10">
        <f t="shared" si="5"/>
        <v>4.250420002308894</v>
      </c>
      <c r="E39" s="17">
        <f t="shared" si="6"/>
        <v>0.0013333058736572866</v>
      </c>
      <c r="F39" s="17">
        <f t="shared" si="7"/>
        <v>-4.868494553535931E-05</v>
      </c>
      <c r="G39" s="20">
        <f t="shared" si="8"/>
        <v>1.631578947368421</v>
      </c>
      <c r="H39" s="10">
        <f t="shared" si="9"/>
        <v>0.6129032258064516</v>
      </c>
    </row>
    <row r="40" spans="1:8" ht="12.75">
      <c r="A40">
        <v>39</v>
      </c>
      <c r="B40" s="1">
        <v>31466</v>
      </c>
      <c r="C40">
        <v>17700</v>
      </c>
      <c r="D40" s="10">
        <f t="shared" si="5"/>
        <v>4.247973266361806</v>
      </c>
      <c r="E40" s="17">
        <f t="shared" si="6"/>
        <v>0.0015179748798595319</v>
      </c>
      <c r="F40" s="17">
        <f t="shared" si="7"/>
        <v>-5.914211849474082E-05</v>
      </c>
      <c r="G40" s="20">
        <f t="shared" si="8"/>
        <v>1.5897435897435896</v>
      </c>
      <c r="H40" s="10">
        <f t="shared" si="9"/>
        <v>0.6290322580645161</v>
      </c>
    </row>
    <row r="41" spans="1:8" ht="12.75">
      <c r="A41">
        <v>40</v>
      </c>
      <c r="B41" s="1">
        <v>20089</v>
      </c>
      <c r="C41">
        <v>17500</v>
      </c>
      <c r="D41" s="10">
        <f t="shared" si="5"/>
        <v>4.243038048686294</v>
      </c>
      <c r="E41" s="17">
        <f t="shared" si="6"/>
        <v>0.0019268952305882385</v>
      </c>
      <c r="F41" s="17">
        <f t="shared" si="7"/>
        <v>-8.458379228061203E-05</v>
      </c>
      <c r="G41" s="20">
        <f t="shared" si="8"/>
        <v>1.55</v>
      </c>
      <c r="H41" s="10">
        <f t="shared" si="9"/>
        <v>0.6451612903225806</v>
      </c>
    </row>
    <row r="42" spans="1:8" ht="12.75">
      <c r="A42">
        <v>41</v>
      </c>
      <c r="B42" s="1">
        <v>22976</v>
      </c>
      <c r="C42">
        <v>16800</v>
      </c>
      <c r="D42" s="10">
        <f t="shared" si="5"/>
        <v>4.225309281725863</v>
      </c>
      <c r="E42" s="17">
        <f t="shared" si="6"/>
        <v>0.0037976630246119723</v>
      </c>
      <c r="F42" s="17">
        <f t="shared" si="7"/>
        <v>-0.00023403167408280988</v>
      </c>
      <c r="G42" s="20">
        <f t="shared" si="8"/>
        <v>1.5121951219512195</v>
      </c>
      <c r="H42" s="10">
        <f t="shared" si="9"/>
        <v>0.6612903225806451</v>
      </c>
    </row>
    <row r="43" spans="1:8" ht="12.75">
      <c r="A43">
        <v>42</v>
      </c>
      <c r="B43" s="1">
        <v>20800</v>
      </c>
      <c r="C43">
        <v>16700</v>
      </c>
      <c r="D43" s="10">
        <f t="shared" si="5"/>
        <v>4.222716471147583</v>
      </c>
      <c r="E43" s="17">
        <f t="shared" si="6"/>
        <v>0.004123950537519824</v>
      </c>
      <c r="F43" s="17">
        <f t="shared" si="7"/>
        <v>-0.0002648318239435618</v>
      </c>
      <c r="G43" s="20">
        <f t="shared" si="8"/>
        <v>1.4761904761904763</v>
      </c>
      <c r="H43" s="10">
        <f t="shared" si="9"/>
        <v>0.6774193548387096</v>
      </c>
    </row>
    <row r="44" spans="1:8" ht="12.75">
      <c r="A44">
        <v>43</v>
      </c>
      <c r="B44" s="1">
        <v>34713</v>
      </c>
      <c r="C44">
        <v>16600</v>
      </c>
      <c r="D44" s="10">
        <f t="shared" si="5"/>
        <v>4.220108088040055</v>
      </c>
      <c r="E44" s="17">
        <f t="shared" si="6"/>
        <v>0.004465764452685478</v>
      </c>
      <c r="F44" s="17">
        <f t="shared" si="7"/>
        <v>-0.0002984308518828799</v>
      </c>
      <c r="G44" s="20">
        <f t="shared" si="8"/>
        <v>1.441860465116279</v>
      </c>
      <c r="H44" s="10">
        <f t="shared" si="9"/>
        <v>0.6935483870967742</v>
      </c>
    </row>
    <row r="45" spans="1:8" ht="12.75">
      <c r="A45">
        <v>44</v>
      </c>
      <c r="B45" s="1">
        <v>18285</v>
      </c>
      <c r="C45">
        <v>16300</v>
      </c>
      <c r="D45" s="10">
        <f t="shared" si="5"/>
        <v>4.212187604403958</v>
      </c>
      <c r="E45" s="17">
        <f t="shared" si="6"/>
        <v>0.0055870929397706486</v>
      </c>
      <c r="F45" s="17">
        <f t="shared" si="7"/>
        <v>-0.0004176176485404206</v>
      </c>
      <c r="G45" s="20">
        <f t="shared" si="8"/>
        <v>1.4090909090909092</v>
      </c>
      <c r="H45" s="10">
        <f t="shared" si="9"/>
        <v>0.7096774193548386</v>
      </c>
    </row>
    <row r="46" spans="1:8" ht="12.75">
      <c r="A46">
        <v>45</v>
      </c>
      <c r="B46" s="1">
        <v>22636</v>
      </c>
      <c r="C46">
        <v>16000</v>
      </c>
      <c r="D46" s="10">
        <f t="shared" si="5"/>
        <v>4.204119982655925</v>
      </c>
      <c r="E46" s="17">
        <f t="shared" si="6"/>
        <v>0.006858238231986194</v>
      </c>
      <c r="F46" s="17">
        <f t="shared" si="7"/>
        <v>-0.0005679614384597024</v>
      </c>
      <c r="G46" s="20">
        <f t="shared" si="8"/>
        <v>1.3777777777777778</v>
      </c>
      <c r="H46" s="10">
        <f t="shared" si="9"/>
        <v>0.7258064516129032</v>
      </c>
    </row>
    <row r="47" spans="1:8" ht="12.75">
      <c r="A47">
        <v>46</v>
      </c>
      <c r="B47" s="1">
        <v>14647</v>
      </c>
      <c r="C47">
        <v>15900</v>
      </c>
      <c r="D47" s="10">
        <f t="shared" si="5"/>
        <v>4.201397124320452</v>
      </c>
      <c r="E47" s="17">
        <f t="shared" si="6"/>
        <v>0.007316636388249187</v>
      </c>
      <c r="F47" s="17">
        <f t="shared" si="7"/>
        <v>-0.0006258456081526874</v>
      </c>
      <c r="G47" s="20">
        <f t="shared" si="8"/>
        <v>1.3478260869565217</v>
      </c>
      <c r="H47" s="10">
        <f t="shared" si="9"/>
        <v>0.7419354838709677</v>
      </c>
    </row>
    <row r="48" spans="1:8" ht="12.75">
      <c r="A48">
        <v>47</v>
      </c>
      <c r="B48" s="1">
        <v>28893</v>
      </c>
      <c r="C48">
        <v>15000</v>
      </c>
      <c r="D48" s="10">
        <f t="shared" si="5"/>
        <v>4.176091259055681</v>
      </c>
      <c r="E48" s="17">
        <f t="shared" si="6"/>
        <v>0.012286215964140309</v>
      </c>
      <c r="F48" s="17">
        <f t="shared" si="7"/>
        <v>-0.0013618435475532</v>
      </c>
      <c r="G48" s="20">
        <f t="shared" si="8"/>
        <v>1.3191489361702127</v>
      </c>
      <c r="H48" s="10">
        <f t="shared" si="9"/>
        <v>0.7580645161290324</v>
      </c>
    </row>
    <row r="49" spans="1:8" ht="12.75">
      <c r="A49">
        <v>48</v>
      </c>
      <c r="B49" s="1">
        <v>24871</v>
      </c>
      <c r="C49">
        <v>14600</v>
      </c>
      <c r="D49" s="10">
        <f t="shared" si="5"/>
        <v>4.164352855784437</v>
      </c>
      <c r="E49" s="17">
        <f t="shared" si="6"/>
        <v>0.015026250542009612</v>
      </c>
      <c r="F49" s="17">
        <f t="shared" si="7"/>
        <v>-0.0018419419488785499</v>
      </c>
      <c r="G49" s="20">
        <f t="shared" si="8"/>
        <v>1.2916666666666667</v>
      </c>
      <c r="H49" s="10">
        <f t="shared" si="9"/>
        <v>0.7741935483870968</v>
      </c>
    </row>
    <row r="50" spans="1:8" ht="12.75">
      <c r="A50">
        <v>49</v>
      </c>
      <c r="B50" s="1">
        <v>32518</v>
      </c>
      <c r="C50">
        <v>14600</v>
      </c>
      <c r="D50" s="10">
        <f t="shared" si="5"/>
        <v>4.164352855784437</v>
      </c>
      <c r="E50" s="17">
        <f t="shared" si="6"/>
        <v>0.015026250542009612</v>
      </c>
      <c r="F50" s="17">
        <f t="shared" si="7"/>
        <v>-0.0018419419488785499</v>
      </c>
      <c r="G50" s="20">
        <f t="shared" si="8"/>
        <v>1.2653061224489797</v>
      </c>
      <c r="H50" s="10">
        <f t="shared" si="9"/>
        <v>0.7903225806451613</v>
      </c>
    </row>
    <row r="51" spans="1:8" ht="12.75">
      <c r="A51">
        <v>50</v>
      </c>
      <c r="B51" s="1">
        <v>27399</v>
      </c>
      <c r="C51">
        <v>14500</v>
      </c>
      <c r="D51" s="10">
        <f t="shared" si="5"/>
        <v>4.161368002234975</v>
      </c>
      <c r="E51" s="17">
        <f t="shared" si="6"/>
        <v>0.015766936186300647</v>
      </c>
      <c r="F51" s="17">
        <f t="shared" si="7"/>
        <v>-0.001979798381382861</v>
      </c>
      <c r="G51" s="20">
        <f t="shared" si="8"/>
        <v>1.24</v>
      </c>
      <c r="H51" s="10">
        <f t="shared" si="9"/>
        <v>0.8064516129032259</v>
      </c>
    </row>
    <row r="52" spans="1:8" ht="12.75">
      <c r="A52">
        <v>51</v>
      </c>
      <c r="B52" s="1">
        <v>30988</v>
      </c>
      <c r="C52">
        <v>14400</v>
      </c>
      <c r="D52" s="10">
        <f t="shared" si="5"/>
        <v>4.158362492095249</v>
      </c>
      <c r="E52" s="17">
        <f t="shared" si="6"/>
        <v>0.016530751822384563</v>
      </c>
      <c r="F52" s="17">
        <f t="shared" si="7"/>
        <v>-0.002125391350058976</v>
      </c>
      <c r="G52" s="20">
        <f t="shared" si="8"/>
        <v>1.2156862745098038</v>
      </c>
      <c r="H52" s="10">
        <f t="shared" si="9"/>
        <v>0.8225806451612904</v>
      </c>
    </row>
    <row r="53" spans="1:8" ht="12.75">
      <c r="A53">
        <v>52</v>
      </c>
      <c r="B53" s="1">
        <v>15376</v>
      </c>
      <c r="C53">
        <v>13900</v>
      </c>
      <c r="D53" s="10">
        <f t="shared" si="5"/>
        <v>4.143014800254095</v>
      </c>
      <c r="E53" s="17">
        <f t="shared" si="6"/>
        <v>0.020712869459278277</v>
      </c>
      <c r="F53" s="17">
        <f t="shared" si="7"/>
        <v>-0.0029809891967494807</v>
      </c>
      <c r="G53" s="20">
        <f t="shared" si="8"/>
        <v>1.1923076923076923</v>
      </c>
      <c r="H53" s="10">
        <f t="shared" si="9"/>
        <v>0.8387096774193549</v>
      </c>
    </row>
    <row r="54" spans="1:8" ht="12.75">
      <c r="A54">
        <v>53</v>
      </c>
      <c r="B54" s="1">
        <v>26655</v>
      </c>
      <c r="C54">
        <v>13000</v>
      </c>
      <c r="D54" s="10">
        <f t="shared" si="5"/>
        <v>4.113943352306837</v>
      </c>
      <c r="E54" s="17">
        <f t="shared" si="6"/>
        <v>0.029925924540382533</v>
      </c>
      <c r="F54" s="17">
        <f t="shared" si="7"/>
        <v>-0.0051769189387320435</v>
      </c>
      <c r="G54" s="20">
        <f t="shared" si="8"/>
        <v>1.169811320754717</v>
      </c>
      <c r="H54" s="10">
        <f t="shared" si="9"/>
        <v>0.8548387096774194</v>
      </c>
    </row>
    <row r="55" spans="1:8" ht="12.75">
      <c r="A55">
        <v>54</v>
      </c>
      <c r="B55" s="1">
        <v>33654</v>
      </c>
      <c r="C55">
        <v>11700</v>
      </c>
      <c r="D55" s="10">
        <f t="shared" si="5"/>
        <v>4.068185861746161</v>
      </c>
      <c r="E55" s="17">
        <f t="shared" si="6"/>
        <v>0.04785095075476478</v>
      </c>
      <c r="F55" s="17">
        <f t="shared" si="7"/>
        <v>-0.010467328568611236</v>
      </c>
      <c r="G55" s="20">
        <f t="shared" si="8"/>
        <v>1.1481481481481481</v>
      </c>
      <c r="H55" s="10">
        <f t="shared" si="9"/>
        <v>0.8709677419354839</v>
      </c>
    </row>
    <row r="56" spans="1:8" ht="12.75">
      <c r="A56">
        <v>55</v>
      </c>
      <c r="B56" s="1">
        <v>14994</v>
      </c>
      <c r="C56">
        <v>10600</v>
      </c>
      <c r="D56" s="10">
        <f t="shared" si="5"/>
        <v>4.02530586526477</v>
      </c>
      <c r="E56" s="17">
        <f t="shared" si="6"/>
        <v>0.0684495233971951</v>
      </c>
      <c r="F56" s="17">
        <f t="shared" si="7"/>
        <v>-0.017908352854009896</v>
      </c>
      <c r="G56" s="20">
        <f t="shared" si="8"/>
        <v>1.1272727272727272</v>
      </c>
      <c r="H56" s="10">
        <f t="shared" si="9"/>
        <v>0.8870967741935485</v>
      </c>
    </row>
    <row r="57" spans="1:8" ht="12.75">
      <c r="A57">
        <v>56</v>
      </c>
      <c r="B57" s="1">
        <v>34389</v>
      </c>
      <c r="C57">
        <v>10400</v>
      </c>
      <c r="D57" s="10">
        <f t="shared" si="5"/>
        <v>4.017033339298781</v>
      </c>
      <c r="E57" s="17">
        <f t="shared" si="6"/>
        <v>0.07284661682719777</v>
      </c>
      <c r="F57" s="17">
        <f t="shared" si="7"/>
        <v>-0.01966138377350265</v>
      </c>
      <c r="G57" s="20">
        <f t="shared" si="8"/>
        <v>1.1071428571428572</v>
      </c>
      <c r="H57" s="10">
        <f t="shared" si="9"/>
        <v>0.9032258064516129</v>
      </c>
    </row>
    <row r="58" spans="1:8" ht="12.75">
      <c r="A58">
        <v>57</v>
      </c>
      <c r="B58" s="1">
        <v>35781</v>
      </c>
      <c r="C58">
        <v>10200</v>
      </c>
      <c r="D58" s="10">
        <f t="shared" si="5"/>
        <v>4.008600171761918</v>
      </c>
      <c r="E58" s="17">
        <f t="shared" si="6"/>
        <v>0.07746997793889672</v>
      </c>
      <c r="F58" s="17">
        <f t="shared" si="7"/>
        <v>-0.021562551438020994</v>
      </c>
      <c r="G58" s="20">
        <f t="shared" si="8"/>
        <v>1.087719298245614</v>
      </c>
      <c r="H58" s="10">
        <f t="shared" si="9"/>
        <v>0.9193548387096774</v>
      </c>
    </row>
    <row r="59" spans="1:8" ht="12.75">
      <c r="A59">
        <v>58</v>
      </c>
      <c r="B59" s="1">
        <v>33989</v>
      </c>
      <c r="C59">
        <v>10100</v>
      </c>
      <c r="D59" s="10">
        <f t="shared" si="5"/>
        <v>4.004321373782642</v>
      </c>
      <c r="E59" s="17">
        <f t="shared" si="6"/>
        <v>0.07987015846086477</v>
      </c>
      <c r="F59" s="17">
        <f t="shared" si="7"/>
        <v>-0.022572352256193775</v>
      </c>
      <c r="G59" s="20">
        <f t="shared" si="8"/>
        <v>1.0689655172413792</v>
      </c>
      <c r="H59" s="10">
        <f t="shared" si="9"/>
        <v>0.935483870967742</v>
      </c>
    </row>
    <row r="60" spans="1:8" ht="12.75">
      <c r="A60">
        <v>59</v>
      </c>
      <c r="B60" s="1">
        <v>28192</v>
      </c>
      <c r="C60">
        <v>9270</v>
      </c>
      <c r="D60" s="10">
        <f t="shared" si="5"/>
        <v>3.967079734144497</v>
      </c>
      <c r="E60" s="17">
        <f t="shared" si="6"/>
        <v>0.10230704786988766</v>
      </c>
      <c r="F60" s="17">
        <f t="shared" si="7"/>
        <v>-0.03272339310419384</v>
      </c>
      <c r="G60" s="20">
        <f t="shared" si="8"/>
        <v>1.0508474576271187</v>
      </c>
      <c r="H60" s="10">
        <f t="shared" si="9"/>
        <v>0.9516129032258064</v>
      </c>
    </row>
    <row r="61" spans="1:8" ht="12.75">
      <c r="A61">
        <v>60</v>
      </c>
      <c r="B61" s="1">
        <v>16003</v>
      </c>
      <c r="C61">
        <v>8890</v>
      </c>
      <c r="D61" s="10">
        <f t="shared" si="5"/>
        <v>3.9489017609702137</v>
      </c>
      <c r="E61" s="17">
        <f t="shared" si="6"/>
        <v>0.11426610795719219</v>
      </c>
      <c r="F61" s="17">
        <f t="shared" si="7"/>
        <v>-0.038625681276544234</v>
      </c>
      <c r="G61" s="20">
        <f t="shared" si="8"/>
        <v>1.0333333333333334</v>
      </c>
      <c r="H61" s="10">
        <f t="shared" si="9"/>
        <v>0.9677419354838709</v>
      </c>
    </row>
    <row r="62" spans="1:8" ht="12.75">
      <c r="A62">
        <v>61</v>
      </c>
      <c r="B62" s="1">
        <v>33202</v>
      </c>
      <c r="C62">
        <v>8600</v>
      </c>
      <c r="D62" s="10">
        <f t="shared" si="5"/>
        <v>3.934498451243568</v>
      </c>
      <c r="E62" s="17">
        <f t="shared" si="6"/>
        <v>0.12421114271186277</v>
      </c>
      <c r="F62" s="17">
        <f t="shared" si="7"/>
        <v>-0.043776479811068254</v>
      </c>
      <c r="G62" s="20">
        <f t="shared" si="8"/>
        <v>1.0163934426229508</v>
      </c>
      <c r="H62" s="10">
        <f t="shared" si="9"/>
        <v>0.9838709677419355</v>
      </c>
    </row>
    <row r="63" spans="3:6" ht="12.75">
      <c r="C63" s="4" t="s">
        <v>56</v>
      </c>
      <c r="D63" s="4" t="s">
        <v>57</v>
      </c>
      <c r="E63" s="4" t="s">
        <v>65</v>
      </c>
      <c r="F63" s="4" t="s">
        <v>65</v>
      </c>
    </row>
    <row r="64" spans="3:6" ht="12.75">
      <c r="C64" s="15">
        <f>AVERAGE(C2:C62)</f>
        <v>20686.22950819672</v>
      </c>
      <c r="D64" s="15">
        <f>AVERAGE(D2:D62)</f>
        <v>4.286934463466869</v>
      </c>
      <c r="E64" s="10">
        <f>SUM(E2:E62)</f>
        <v>1.580413527035872</v>
      </c>
      <c r="F64" s="10">
        <f>SUM(F2:F62)</f>
        <v>-0.06649420477221503</v>
      </c>
    </row>
    <row r="66" ht="12.75">
      <c r="D66" s="51" t="s">
        <v>84</v>
      </c>
    </row>
    <row r="67" ht="13.5" thickBot="1">
      <c r="D67" s="63" t="s">
        <v>88</v>
      </c>
    </row>
    <row r="68" spans="4:6" ht="13.5" thickTop="1">
      <c r="D68" s="17" t="s">
        <v>85</v>
      </c>
      <c r="E68" s="21" t="s">
        <v>66</v>
      </c>
      <c r="F68" s="14">
        <f>$E$64/(61-1)</f>
        <v>0.026340225450597866</v>
      </c>
    </row>
    <row r="69" spans="4:6" ht="12.75">
      <c r="D69" s="17" t="s">
        <v>86</v>
      </c>
      <c r="E69" s="21" t="s">
        <v>67</v>
      </c>
      <c r="F69" s="14">
        <f>$F$68^(1/2)</f>
        <v>0.16229672039384488</v>
      </c>
    </row>
    <row r="70" spans="4:6" ht="12.75">
      <c r="D70" s="17" t="s">
        <v>87</v>
      </c>
      <c r="E70" s="21" t="s">
        <v>68</v>
      </c>
      <c r="F70" s="14">
        <f>(61*$F$64)/((61-1)*(61-2)*($F$69^3))</f>
        <v>-0.26802859988622674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7">
      <selection activeCell="I20" sqref="I20"/>
    </sheetView>
  </sheetViews>
  <sheetFormatPr defaultColWidth="11.421875" defaultRowHeight="12.75"/>
  <cols>
    <col min="1" max="1" width="20.7109375" style="0" bestFit="1" customWidth="1"/>
    <col min="2" max="2" width="13.28125" style="0" customWidth="1"/>
  </cols>
  <sheetData>
    <row r="2" spans="1:9" ht="19.5">
      <c r="A2" s="67" t="s">
        <v>16</v>
      </c>
      <c r="B2" s="67"/>
      <c r="C2" s="67"/>
      <c r="D2" s="67"/>
      <c r="E2" s="67"/>
      <c r="F2" s="67"/>
      <c r="G2" s="67"/>
      <c r="I2" s="52"/>
    </row>
    <row r="3" spans="1:9" ht="18.75">
      <c r="A3" s="68" t="s">
        <v>1</v>
      </c>
      <c r="B3" s="68"/>
      <c r="C3" s="68"/>
      <c r="D3" s="68"/>
      <c r="E3" s="68"/>
      <c r="F3" s="68"/>
      <c r="G3" s="68"/>
      <c r="H3" s="53" t="s">
        <v>7</v>
      </c>
      <c r="I3" s="54">
        <v>-0.26802859988622674</v>
      </c>
    </row>
    <row r="4" spans="8:9" ht="15.75">
      <c r="H4" s="53"/>
      <c r="I4" s="55"/>
    </row>
    <row r="5" spans="1:9" ht="19.5">
      <c r="A5" s="65" t="s">
        <v>89</v>
      </c>
      <c r="B5" s="65"/>
      <c r="C5" s="65"/>
      <c r="D5" s="65"/>
      <c r="E5" s="65"/>
      <c r="F5" s="65"/>
      <c r="G5" s="65"/>
      <c r="H5" s="57"/>
      <c r="I5" s="58"/>
    </row>
    <row r="6" spans="1:9" ht="18.75">
      <c r="A6" s="65" t="s">
        <v>0</v>
      </c>
      <c r="B6" s="65"/>
      <c r="C6" s="65"/>
      <c r="D6" s="65"/>
      <c r="E6" s="65"/>
      <c r="F6" s="65"/>
      <c r="G6" s="65"/>
      <c r="H6" s="57" t="s">
        <v>8</v>
      </c>
      <c r="I6" s="59">
        <v>0</v>
      </c>
    </row>
    <row r="7" spans="1:9" ht="15.75">
      <c r="A7" s="64" t="s">
        <v>20</v>
      </c>
      <c r="B7" s="56"/>
      <c r="C7" s="56"/>
      <c r="D7" s="56"/>
      <c r="E7" s="56"/>
      <c r="F7" s="56"/>
      <c r="G7" s="56"/>
      <c r="H7" s="57"/>
      <c r="I7" s="59"/>
    </row>
    <row r="8" spans="1:9" ht="15.75">
      <c r="A8" s="60"/>
      <c r="B8" s="7"/>
      <c r="C8" s="7"/>
      <c r="D8" s="7"/>
      <c r="E8" s="7"/>
      <c r="F8" s="7"/>
      <c r="G8" s="7"/>
      <c r="H8" s="57"/>
      <c r="I8" s="58"/>
    </row>
    <row r="9" spans="1:9" ht="19.5">
      <c r="A9" s="65" t="s">
        <v>15</v>
      </c>
      <c r="B9" s="65"/>
      <c r="C9" s="65"/>
      <c r="D9" s="65"/>
      <c r="E9" s="65"/>
      <c r="F9" s="65"/>
      <c r="G9" s="65"/>
      <c r="H9" s="57" t="s">
        <v>9</v>
      </c>
      <c r="I9" s="61">
        <v>0.302</v>
      </c>
    </row>
    <row r="10" spans="1:9" ht="15.75">
      <c r="A10" s="7"/>
      <c r="B10" s="7"/>
      <c r="C10" s="7"/>
      <c r="D10" s="7"/>
      <c r="E10" s="7"/>
      <c r="F10" s="7"/>
      <c r="G10" s="7"/>
      <c r="H10" s="57"/>
      <c r="I10" s="58"/>
    </row>
    <row r="11" spans="1:9" ht="19.5">
      <c r="A11" s="65" t="s">
        <v>14</v>
      </c>
      <c r="B11" s="65"/>
      <c r="C11" s="65"/>
      <c r="D11" s="65"/>
      <c r="E11" s="65"/>
      <c r="F11" s="65"/>
      <c r="G11" s="65"/>
      <c r="H11" s="57"/>
      <c r="I11" s="58"/>
    </row>
    <row r="12" spans="1:9" ht="21">
      <c r="A12" s="66" t="s">
        <v>4</v>
      </c>
      <c r="B12" s="66"/>
      <c r="C12" s="66"/>
      <c r="D12" s="66"/>
      <c r="E12" s="66"/>
      <c r="F12" s="66"/>
      <c r="G12" s="66"/>
      <c r="H12" s="57" t="s">
        <v>10</v>
      </c>
      <c r="I12" s="61">
        <f>10^(I13-(I14*LOG(I15/10)))</f>
        <v>0.07171665821299215</v>
      </c>
    </row>
    <row r="13" spans="1:9" ht="15.75">
      <c r="A13" s="65" t="s">
        <v>90</v>
      </c>
      <c r="B13" s="65"/>
      <c r="C13" s="65"/>
      <c r="D13" s="65"/>
      <c r="E13" s="65"/>
      <c r="F13" s="65"/>
      <c r="G13" s="65"/>
      <c r="H13" s="57" t="s">
        <v>5</v>
      </c>
      <c r="I13" s="61">
        <f>-0.33+(0.08*I3)</f>
        <v>-0.35144228799089816</v>
      </c>
    </row>
    <row r="14" spans="1:9" ht="15.75">
      <c r="A14" s="65" t="s">
        <v>2</v>
      </c>
      <c r="B14" s="65"/>
      <c r="C14" s="65"/>
      <c r="D14" s="65"/>
      <c r="E14" s="65"/>
      <c r="F14" s="65"/>
      <c r="G14" s="65"/>
      <c r="H14" s="57" t="s">
        <v>6</v>
      </c>
      <c r="I14" s="61">
        <f>0.94-(0.26*I3)</f>
        <v>1.0096874359704189</v>
      </c>
    </row>
    <row r="15" spans="1:9" ht="15.75">
      <c r="A15" s="65" t="s">
        <v>3</v>
      </c>
      <c r="B15" s="65"/>
      <c r="C15" s="65"/>
      <c r="D15" s="65"/>
      <c r="E15" s="65"/>
      <c r="F15" s="65"/>
      <c r="G15" s="65"/>
      <c r="H15" s="57" t="s">
        <v>3</v>
      </c>
      <c r="I15" s="61">
        <v>61</v>
      </c>
    </row>
    <row r="16" spans="1:9" ht="12.75">
      <c r="A16" s="7"/>
      <c r="B16" s="7"/>
      <c r="C16" s="7"/>
      <c r="D16" s="7"/>
      <c r="E16" s="7"/>
      <c r="F16" s="7"/>
      <c r="G16" s="7"/>
      <c r="H16" s="62"/>
      <c r="I16" s="7"/>
    </row>
    <row r="17" spans="1:9" ht="15.75">
      <c r="A17" s="60" t="s">
        <v>13</v>
      </c>
      <c r="B17" s="60"/>
      <c r="C17" s="60"/>
      <c r="D17" s="60"/>
      <c r="E17" s="60"/>
      <c r="F17" s="60"/>
      <c r="G17" s="60"/>
      <c r="H17" s="57" t="s">
        <v>12</v>
      </c>
      <c r="I17" s="61">
        <f>I9/(I12+I9)</f>
        <v>0.8080988453768129</v>
      </c>
    </row>
    <row r="18" spans="1:9" ht="19.5">
      <c r="A18" s="60" t="s">
        <v>11</v>
      </c>
      <c r="B18" s="60"/>
      <c r="C18" s="60"/>
      <c r="D18" s="60"/>
      <c r="E18" s="60"/>
      <c r="F18" s="60"/>
      <c r="G18" s="60"/>
      <c r="H18" s="60"/>
      <c r="I18" s="60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9.5">
      <c r="A20" s="60" t="s">
        <v>17</v>
      </c>
      <c r="B20" s="7"/>
      <c r="C20" s="7"/>
      <c r="D20" s="7"/>
      <c r="E20" s="7"/>
      <c r="F20" s="7"/>
      <c r="G20" s="7"/>
      <c r="H20" s="57" t="s">
        <v>19</v>
      </c>
      <c r="I20" s="61">
        <f>I17*I3+((1-I17)*I6)</f>
        <v>-0.21659360209602357</v>
      </c>
    </row>
    <row r="21" spans="1:9" ht="19.5">
      <c r="A21" s="60" t="s">
        <v>18</v>
      </c>
      <c r="B21" s="7"/>
      <c r="C21" s="7"/>
      <c r="D21" s="7"/>
      <c r="E21" s="7"/>
      <c r="F21" s="7"/>
      <c r="G21" s="7"/>
      <c r="H21" s="7"/>
      <c r="I21" s="7"/>
    </row>
  </sheetData>
  <sheetProtection/>
  <mergeCells count="10">
    <mergeCell ref="A2:G2"/>
    <mergeCell ref="A3:G3"/>
    <mergeCell ref="A5:G5"/>
    <mergeCell ref="A6:G6"/>
    <mergeCell ref="A14:G14"/>
    <mergeCell ref="A15:G15"/>
    <mergeCell ref="A9:G9"/>
    <mergeCell ref="A11:G11"/>
    <mergeCell ref="A12:G12"/>
    <mergeCell ref="A13:G1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pane ySplit="1" topLeftCell="A67" activePane="bottomLeft" state="frozen"/>
      <selection pane="topLeft" activeCell="A1" sqref="A1"/>
      <selection pane="bottomLeft" activeCell="G74" sqref="G74:H80"/>
    </sheetView>
  </sheetViews>
  <sheetFormatPr defaultColWidth="8.8515625" defaultRowHeight="12.75"/>
  <cols>
    <col min="1" max="1" width="8.8515625" style="0" customWidth="1"/>
    <col min="2" max="2" width="11.421875" style="0" customWidth="1"/>
    <col min="3" max="3" width="16.7109375" style="0" customWidth="1"/>
    <col min="4" max="4" width="10.7109375" style="0" customWidth="1"/>
    <col min="5" max="5" width="18.140625" style="0" bestFit="1" customWidth="1"/>
    <col min="6" max="6" width="13.7109375" style="0" bestFit="1" customWidth="1"/>
    <col min="7" max="7" width="17.421875" style="0" customWidth="1"/>
    <col min="8" max="8" width="12.421875" style="0" customWidth="1"/>
  </cols>
  <sheetData>
    <row r="1" spans="1:8" ht="39">
      <c r="A1" s="4" t="s">
        <v>50</v>
      </c>
      <c r="B1" s="12" t="s">
        <v>51</v>
      </c>
      <c r="C1" s="12" t="s">
        <v>69</v>
      </c>
      <c r="D1" s="4" t="s">
        <v>54</v>
      </c>
      <c r="E1" s="16" t="s">
        <v>59</v>
      </c>
      <c r="F1" s="16" t="s">
        <v>60</v>
      </c>
      <c r="G1" s="12" t="s">
        <v>62</v>
      </c>
      <c r="H1" s="12" t="s">
        <v>63</v>
      </c>
    </row>
    <row r="2" spans="1:8" ht="12.75">
      <c r="A2">
        <v>1</v>
      </c>
      <c r="B2" s="1">
        <v>23733</v>
      </c>
      <c r="C2">
        <v>41800</v>
      </c>
      <c r="D2" s="10">
        <f aca="true" t="shared" si="0" ref="D2:D33">LOG(C2)</f>
        <v>4.6211762817750355</v>
      </c>
      <c r="E2" s="17">
        <f aca="true" t="shared" si="1" ref="E2:E33">(D2-$D$64)^2</f>
        <v>0.11171759310594943</v>
      </c>
      <c r="F2" s="17">
        <f aca="true" t="shared" si="2" ref="F2:F33">(D2-$D$64)^3</f>
        <v>0.037340691456744436</v>
      </c>
      <c r="G2" s="20">
        <f aca="true" t="shared" si="3" ref="G2:G33">(61+1)/A2</f>
        <v>62</v>
      </c>
      <c r="H2" s="10">
        <f aca="true" t="shared" si="4" ref="H2:H33">1/G2</f>
        <v>0.016129032258064516</v>
      </c>
    </row>
    <row r="3" spans="1:8" ht="12.75">
      <c r="A3">
        <v>2</v>
      </c>
      <c r="B3" s="1">
        <v>26319</v>
      </c>
      <c r="C3">
        <v>37000</v>
      </c>
      <c r="D3" s="10">
        <f t="shared" si="0"/>
        <v>4.568201724066995</v>
      </c>
      <c r="E3" s="17">
        <f t="shared" si="1"/>
        <v>0.07911127188549924</v>
      </c>
      <c r="F3" s="17">
        <f t="shared" si="2"/>
        <v>0.02225141072582614</v>
      </c>
      <c r="G3" s="20">
        <f t="shared" si="3"/>
        <v>31</v>
      </c>
      <c r="H3" s="10">
        <f t="shared" si="4"/>
        <v>0.03225806451612903</v>
      </c>
    </row>
    <row r="4" spans="1:8" ht="12.75">
      <c r="A4">
        <v>3</v>
      </c>
      <c r="B4" s="1">
        <v>27045</v>
      </c>
      <c r="C4">
        <v>34100</v>
      </c>
      <c r="D4" s="10">
        <f t="shared" si="0"/>
        <v>4.532754378992498</v>
      </c>
      <c r="E4" s="17">
        <f t="shared" si="1"/>
        <v>0.06042743086902721</v>
      </c>
      <c r="F4" s="17">
        <f t="shared" si="2"/>
        <v>0.014854265951655033</v>
      </c>
      <c r="G4" s="20">
        <f t="shared" si="3"/>
        <v>20.666666666666668</v>
      </c>
      <c r="H4" s="10">
        <f t="shared" si="4"/>
        <v>0.04838709677419355</v>
      </c>
    </row>
    <row r="5" spans="1:8" ht="12.75">
      <c r="A5">
        <v>4</v>
      </c>
      <c r="B5" s="1">
        <v>22244</v>
      </c>
      <c r="C5">
        <v>32800</v>
      </c>
      <c r="D5" s="10">
        <f t="shared" si="0"/>
        <v>4.515873843711679</v>
      </c>
      <c r="E5" s="17">
        <f t="shared" si="1"/>
        <v>0.05241323982687784</v>
      </c>
      <c r="F5" s="17">
        <f t="shared" si="2"/>
        <v>0.01199945464258802</v>
      </c>
      <c r="G5" s="20">
        <f t="shared" si="3"/>
        <v>15.5</v>
      </c>
      <c r="H5" s="10">
        <f t="shared" si="4"/>
        <v>0.06451612903225806</v>
      </c>
    </row>
    <row r="6" spans="1:8" ht="12.75">
      <c r="A6">
        <v>5</v>
      </c>
      <c r="B6" s="1">
        <v>29581</v>
      </c>
      <c r="C6">
        <v>32500</v>
      </c>
      <c r="D6" s="10">
        <f t="shared" si="0"/>
        <v>4.511883360978874</v>
      </c>
      <c r="E6" s="17">
        <f t="shared" si="1"/>
        <v>0.05060200649186677</v>
      </c>
      <c r="F6" s="17">
        <f t="shared" si="2"/>
        <v>0.011382865572240776</v>
      </c>
      <c r="G6" s="20">
        <f t="shared" si="3"/>
        <v>12.4</v>
      </c>
      <c r="H6" s="10">
        <f t="shared" si="4"/>
        <v>0.08064516129032258</v>
      </c>
    </row>
    <row r="7" spans="1:8" ht="12.75">
      <c r="A7">
        <v>6</v>
      </c>
      <c r="B7" s="1">
        <v>36157</v>
      </c>
      <c r="C7">
        <v>32500</v>
      </c>
      <c r="D7" s="10">
        <f t="shared" si="0"/>
        <v>4.511883360978874</v>
      </c>
      <c r="E7" s="17">
        <f t="shared" si="1"/>
        <v>0.05060200649186677</v>
      </c>
      <c r="F7" s="17">
        <f t="shared" si="2"/>
        <v>0.011382865572240776</v>
      </c>
      <c r="G7" s="20">
        <f t="shared" si="3"/>
        <v>10.333333333333334</v>
      </c>
      <c r="H7" s="10">
        <f t="shared" si="4"/>
        <v>0.0967741935483871</v>
      </c>
    </row>
    <row r="8" spans="1:8" ht="12.75">
      <c r="A8">
        <v>7</v>
      </c>
      <c r="B8" s="1">
        <v>20444</v>
      </c>
      <c r="C8">
        <v>32200</v>
      </c>
      <c r="D8" s="10">
        <f t="shared" si="0"/>
        <v>4.507855871695831</v>
      </c>
      <c r="E8" s="17">
        <f t="shared" si="1"/>
        <v>0.048806268613867825</v>
      </c>
      <c r="F8" s="17">
        <f t="shared" si="2"/>
        <v>0.010782349592576686</v>
      </c>
      <c r="G8" s="20">
        <f t="shared" si="3"/>
        <v>8.857142857142858</v>
      </c>
      <c r="H8" s="10">
        <f t="shared" si="4"/>
        <v>0.11290322580645161</v>
      </c>
    </row>
    <row r="9" spans="1:8" ht="12.75">
      <c r="A9">
        <v>8</v>
      </c>
      <c r="B9" s="1">
        <v>35102</v>
      </c>
      <c r="C9">
        <v>32100</v>
      </c>
      <c r="D9" s="10">
        <f t="shared" si="0"/>
        <v>4.506505032404872</v>
      </c>
      <c r="E9" s="17">
        <f t="shared" si="1"/>
        <v>0.04821123474375851</v>
      </c>
      <c r="F9" s="17">
        <f t="shared" si="2"/>
        <v>0.010585768241890694</v>
      </c>
      <c r="G9" s="20">
        <f t="shared" si="3"/>
        <v>7.75</v>
      </c>
      <c r="H9" s="10">
        <f t="shared" si="4"/>
        <v>0.12903225806451613</v>
      </c>
    </row>
    <row r="10" spans="1:8" ht="12.75">
      <c r="A10">
        <v>9</v>
      </c>
      <c r="B10" s="1">
        <v>23396</v>
      </c>
      <c r="C10">
        <v>28200</v>
      </c>
      <c r="D10" s="10">
        <f t="shared" si="0"/>
        <v>4.450249108319361</v>
      </c>
      <c r="E10" s="17">
        <f t="shared" si="1"/>
        <v>0.0266716732232956</v>
      </c>
      <c r="F10" s="17">
        <f t="shared" si="2"/>
        <v>0.004355874840084243</v>
      </c>
      <c r="G10" s="20">
        <f t="shared" si="3"/>
        <v>6.888888888888889</v>
      </c>
      <c r="H10" s="10">
        <f t="shared" si="4"/>
        <v>0.14516129032258063</v>
      </c>
    </row>
    <row r="11" spans="1:8" ht="12.75">
      <c r="A11">
        <v>10</v>
      </c>
      <c r="B11" s="1">
        <v>30301</v>
      </c>
      <c r="C11">
        <v>28200</v>
      </c>
      <c r="D11" s="10">
        <f t="shared" si="0"/>
        <v>4.450249108319361</v>
      </c>
      <c r="E11" s="17">
        <f t="shared" si="1"/>
        <v>0.0266716732232956</v>
      </c>
      <c r="F11" s="17">
        <f t="shared" si="2"/>
        <v>0.004355874840084243</v>
      </c>
      <c r="G11" s="20">
        <f t="shared" si="3"/>
        <v>6.2</v>
      </c>
      <c r="H11" s="10">
        <f t="shared" si="4"/>
        <v>0.16129032258064516</v>
      </c>
    </row>
    <row r="12" spans="1:8" ht="12.75">
      <c r="A12">
        <v>11</v>
      </c>
      <c r="B12" s="1">
        <v>35388</v>
      </c>
      <c r="C12">
        <v>28200</v>
      </c>
      <c r="D12" s="10">
        <f t="shared" si="0"/>
        <v>4.450249108319361</v>
      </c>
      <c r="E12" s="17">
        <f t="shared" si="1"/>
        <v>0.0266716732232956</v>
      </c>
      <c r="F12" s="17">
        <f t="shared" si="2"/>
        <v>0.004355874840084243</v>
      </c>
      <c r="G12" s="20">
        <f t="shared" si="3"/>
        <v>5.636363636363637</v>
      </c>
      <c r="H12" s="10">
        <f t="shared" si="4"/>
        <v>0.17741935483870966</v>
      </c>
    </row>
    <row r="13" spans="1:8" ht="12.75">
      <c r="A13">
        <v>12</v>
      </c>
      <c r="B13" s="1">
        <v>17539</v>
      </c>
      <c r="C13">
        <v>27800</v>
      </c>
      <c r="D13" s="10">
        <f t="shared" si="0"/>
        <v>4.444044795918076</v>
      </c>
      <c r="E13" s="17">
        <f t="shared" si="1"/>
        <v>0.024683656562928886</v>
      </c>
      <c r="F13" s="17">
        <f t="shared" si="2"/>
        <v>0.0038780574887131826</v>
      </c>
      <c r="G13" s="20">
        <f t="shared" si="3"/>
        <v>5.166666666666667</v>
      </c>
      <c r="H13" s="10">
        <f t="shared" si="4"/>
        <v>0.1935483870967742</v>
      </c>
    </row>
    <row r="14" spans="1:8" ht="12.75">
      <c r="A14">
        <v>13</v>
      </c>
      <c r="B14" s="1">
        <v>17151</v>
      </c>
      <c r="C14">
        <v>26400</v>
      </c>
      <c r="D14" s="10">
        <f t="shared" si="0"/>
        <v>4.421603926869831</v>
      </c>
      <c r="E14" s="17">
        <f t="shared" si="1"/>
        <v>0.018135864373241703</v>
      </c>
      <c r="F14" s="17">
        <f t="shared" si="2"/>
        <v>0.0024423471234933545</v>
      </c>
      <c r="G14" s="20">
        <f t="shared" si="3"/>
        <v>4.769230769230769</v>
      </c>
      <c r="H14" s="10">
        <f t="shared" si="4"/>
        <v>0.20967741935483872</v>
      </c>
    </row>
    <row r="15" spans="1:8" ht="12.75">
      <c r="A15">
        <v>14</v>
      </c>
      <c r="B15" s="1">
        <v>17946</v>
      </c>
      <c r="C15">
        <v>26400</v>
      </c>
      <c r="D15" s="10">
        <f t="shared" si="0"/>
        <v>4.421603926869831</v>
      </c>
      <c r="E15" s="17">
        <f t="shared" si="1"/>
        <v>0.018135864373241703</v>
      </c>
      <c r="F15" s="17">
        <f t="shared" si="2"/>
        <v>0.0024423471234933545</v>
      </c>
      <c r="G15" s="20">
        <f t="shared" si="3"/>
        <v>4.428571428571429</v>
      </c>
      <c r="H15" s="10">
        <f t="shared" si="4"/>
        <v>0.22580645161290322</v>
      </c>
    </row>
    <row r="16" spans="1:8" ht="12.75">
      <c r="A16">
        <v>15</v>
      </c>
      <c r="B16" s="1">
        <v>19377</v>
      </c>
      <c r="C16">
        <v>26100</v>
      </c>
      <c r="D16" s="10">
        <f t="shared" si="0"/>
        <v>4.416640507338281</v>
      </c>
      <c r="E16" s="17">
        <f t="shared" si="1"/>
        <v>0.016823657816772638</v>
      </c>
      <c r="F16" s="17">
        <f t="shared" si="2"/>
        <v>0.002182130098859934</v>
      </c>
      <c r="G16" s="20">
        <f t="shared" si="3"/>
        <v>4.133333333333334</v>
      </c>
      <c r="H16" s="10">
        <f t="shared" si="4"/>
        <v>0.24193548387096772</v>
      </c>
    </row>
    <row r="17" spans="1:8" ht="12.75">
      <c r="A17">
        <v>16</v>
      </c>
      <c r="B17" s="1">
        <v>24175</v>
      </c>
      <c r="C17">
        <v>25500</v>
      </c>
      <c r="D17" s="10">
        <f t="shared" si="0"/>
        <v>4.4065401804339555</v>
      </c>
      <c r="E17" s="17">
        <f t="shared" si="1"/>
        <v>0.014305527531210815</v>
      </c>
      <c r="F17" s="17">
        <f t="shared" si="2"/>
        <v>0.0017110228769628652</v>
      </c>
      <c r="G17" s="20">
        <f t="shared" si="3"/>
        <v>3.875</v>
      </c>
      <c r="H17" s="10">
        <f t="shared" si="4"/>
        <v>0.25806451612903225</v>
      </c>
    </row>
    <row r="18" spans="1:8" ht="12.75">
      <c r="A18">
        <v>17</v>
      </c>
      <c r="B18" s="1">
        <v>28472</v>
      </c>
      <c r="C18">
        <v>24700</v>
      </c>
      <c r="D18" s="10">
        <f t="shared" si="0"/>
        <v>4.392696953259666</v>
      </c>
      <c r="E18" s="17">
        <f t="shared" si="1"/>
        <v>0.011185704247171468</v>
      </c>
      <c r="F18" s="17">
        <f t="shared" si="2"/>
        <v>0.0011830279312667173</v>
      </c>
      <c r="G18" s="20">
        <f t="shared" si="3"/>
        <v>3.6470588235294117</v>
      </c>
      <c r="H18" s="10">
        <f t="shared" si="4"/>
        <v>0.27419354838709675</v>
      </c>
    </row>
    <row r="19" spans="1:8" ht="12.75">
      <c r="A19">
        <v>18</v>
      </c>
      <c r="B19" s="1">
        <v>19752</v>
      </c>
      <c r="C19">
        <v>24200</v>
      </c>
      <c r="D19" s="10">
        <f t="shared" si="0"/>
        <v>4.383815365980431</v>
      </c>
      <c r="E19" s="17">
        <f t="shared" si="1"/>
        <v>0.00938590927184234</v>
      </c>
      <c r="F19" s="17">
        <f t="shared" si="2"/>
        <v>0.0009093153611664972</v>
      </c>
      <c r="G19" s="20">
        <f t="shared" si="3"/>
        <v>3.4444444444444446</v>
      </c>
      <c r="H19" s="10">
        <f t="shared" si="4"/>
        <v>0.29032258064516125</v>
      </c>
    </row>
    <row r="20" spans="1:8" ht="12.75">
      <c r="A20">
        <v>19</v>
      </c>
      <c r="B20" s="1">
        <v>27732</v>
      </c>
      <c r="C20">
        <v>23400</v>
      </c>
      <c r="D20" s="10">
        <f t="shared" si="0"/>
        <v>4.3692158574101425</v>
      </c>
      <c r="E20" s="17">
        <f t="shared" si="1"/>
        <v>0.006770227789248183</v>
      </c>
      <c r="F20" s="17">
        <f t="shared" si="2"/>
        <v>0.000557063779812828</v>
      </c>
      <c r="G20" s="20">
        <f t="shared" si="3"/>
        <v>3.263157894736842</v>
      </c>
      <c r="H20" s="10">
        <f t="shared" si="4"/>
        <v>0.3064516129032258</v>
      </c>
    </row>
    <row r="21" spans="1:8" ht="12.75">
      <c r="A21">
        <v>20</v>
      </c>
      <c r="B21" s="1">
        <v>29926</v>
      </c>
      <c r="C21">
        <v>23400</v>
      </c>
      <c r="D21" s="10">
        <f t="shared" si="0"/>
        <v>4.3692158574101425</v>
      </c>
      <c r="E21" s="17">
        <f t="shared" si="1"/>
        <v>0.006770227789248183</v>
      </c>
      <c r="F21" s="17">
        <f t="shared" si="2"/>
        <v>0.000557063779812828</v>
      </c>
      <c r="G21" s="20">
        <f t="shared" si="3"/>
        <v>3.1</v>
      </c>
      <c r="H21" s="10">
        <f t="shared" si="4"/>
        <v>0.3225806451612903</v>
      </c>
    </row>
    <row r="22" spans="1:8" ht="12.75">
      <c r="A22">
        <v>21</v>
      </c>
      <c r="B22" s="1">
        <v>36490</v>
      </c>
      <c r="C22">
        <v>23200</v>
      </c>
      <c r="D22" s="10">
        <f t="shared" si="0"/>
        <v>4.365487984890899</v>
      </c>
      <c r="E22" s="17">
        <f t="shared" si="1"/>
        <v>0.006170655728115618</v>
      </c>
      <c r="F22" s="17">
        <f t="shared" si="2"/>
        <v>0.0004847267369388467</v>
      </c>
      <c r="G22" s="20">
        <f t="shared" si="3"/>
        <v>2.9523809523809526</v>
      </c>
      <c r="H22" s="10">
        <f t="shared" si="4"/>
        <v>0.3387096774193548</v>
      </c>
    </row>
    <row r="23" spans="1:8" ht="12.75">
      <c r="A23">
        <v>22</v>
      </c>
      <c r="B23" s="1">
        <v>15707</v>
      </c>
      <c r="C23">
        <v>22900</v>
      </c>
      <c r="D23" s="10">
        <f t="shared" si="0"/>
        <v>4.359835482339888</v>
      </c>
      <c r="E23" s="17">
        <f t="shared" si="1"/>
        <v>0.005314558552724342</v>
      </c>
      <c r="F23" s="17">
        <f t="shared" si="2"/>
        <v>0.0003874367333539243</v>
      </c>
      <c r="G23" s="20">
        <f t="shared" si="3"/>
        <v>2.8181818181818183</v>
      </c>
      <c r="H23" s="10">
        <f t="shared" si="4"/>
        <v>0.3548387096774193</v>
      </c>
    </row>
    <row r="24" spans="1:8" ht="12.75">
      <c r="A24">
        <v>23</v>
      </c>
      <c r="B24" s="1">
        <v>18967</v>
      </c>
      <c r="C24">
        <v>22300</v>
      </c>
      <c r="D24" s="10">
        <f t="shared" si="0"/>
        <v>4.348304863048161</v>
      </c>
      <c r="E24" s="17">
        <f t="shared" si="1"/>
        <v>0.0037663259447674154</v>
      </c>
      <c r="F24" s="17">
        <f t="shared" si="2"/>
        <v>0.00023114092818376247</v>
      </c>
      <c r="G24" s="20">
        <f t="shared" si="3"/>
        <v>2.6956521739130435</v>
      </c>
      <c r="H24" s="10">
        <f t="shared" si="4"/>
        <v>0.3709677419354839</v>
      </c>
    </row>
    <row r="25" spans="1:8" ht="12.75">
      <c r="A25">
        <v>24</v>
      </c>
      <c r="B25" s="1">
        <v>25177</v>
      </c>
      <c r="C25">
        <v>21200</v>
      </c>
      <c r="D25" s="10">
        <f t="shared" si="0"/>
        <v>4.326335860928752</v>
      </c>
      <c r="E25" s="17">
        <f t="shared" si="1"/>
        <v>0.001552470121949261</v>
      </c>
      <c r="F25" s="17">
        <f t="shared" si="2"/>
        <v>6.116949232262043E-05</v>
      </c>
      <c r="G25" s="20">
        <f t="shared" si="3"/>
        <v>2.5833333333333335</v>
      </c>
      <c r="H25" s="10">
        <f t="shared" si="4"/>
        <v>0.3870967741935484</v>
      </c>
    </row>
    <row r="26" spans="1:8" ht="12.75">
      <c r="A26">
        <v>25</v>
      </c>
      <c r="B26" s="1">
        <v>25950</v>
      </c>
      <c r="C26">
        <v>21000</v>
      </c>
      <c r="D26" s="10">
        <f t="shared" si="0"/>
        <v>4.3222192947339195</v>
      </c>
      <c r="E26" s="17">
        <f t="shared" si="1"/>
        <v>0.001245019317544233</v>
      </c>
      <c r="F26" s="17">
        <f t="shared" si="2"/>
        <v>4.393029654376678E-05</v>
      </c>
      <c r="G26" s="20">
        <f t="shared" si="3"/>
        <v>2.48</v>
      </c>
      <c r="H26" s="10">
        <f t="shared" si="4"/>
        <v>0.40322580645161293</v>
      </c>
    </row>
    <row r="27" spans="1:8" ht="12.75">
      <c r="A27">
        <v>26</v>
      </c>
      <c r="B27" s="1">
        <v>24500</v>
      </c>
      <c r="C27">
        <v>20900</v>
      </c>
      <c r="D27" s="10">
        <f t="shared" si="0"/>
        <v>4.320146286111054</v>
      </c>
      <c r="E27" s="17">
        <f t="shared" si="1"/>
        <v>0.0011030251633488207</v>
      </c>
      <c r="F27" s="17">
        <f t="shared" si="2"/>
        <v>3.663347609721457E-05</v>
      </c>
      <c r="G27" s="20">
        <f t="shared" si="3"/>
        <v>2.3846153846153846</v>
      </c>
      <c r="H27" s="10">
        <f t="shared" si="4"/>
        <v>0.41935483870967744</v>
      </c>
    </row>
    <row r="28" spans="1:8" ht="12.75">
      <c r="A28">
        <v>27</v>
      </c>
      <c r="B28" s="1">
        <v>21955</v>
      </c>
      <c r="C28">
        <v>20700</v>
      </c>
      <c r="D28" s="10">
        <f t="shared" si="0"/>
        <v>4.315970345456917</v>
      </c>
      <c r="E28" s="17">
        <f t="shared" si="1"/>
        <v>0.0008430824429400212</v>
      </c>
      <c r="F28" s="17">
        <f t="shared" si="2"/>
        <v>2.4479642321088232E-05</v>
      </c>
      <c r="G28" s="20">
        <f t="shared" si="3"/>
        <v>2.2962962962962963</v>
      </c>
      <c r="H28" s="10">
        <f t="shared" si="4"/>
        <v>0.43548387096774194</v>
      </c>
    </row>
    <row r="29" spans="1:8" ht="12.75">
      <c r="A29">
        <v>28</v>
      </c>
      <c r="B29" s="1">
        <v>31809</v>
      </c>
      <c r="C29">
        <v>20200</v>
      </c>
      <c r="D29" s="10">
        <f t="shared" si="0"/>
        <v>4.305351369446623</v>
      </c>
      <c r="E29" s="17">
        <f t="shared" si="1"/>
        <v>0.00033918242586711847</v>
      </c>
      <c r="F29" s="17">
        <f t="shared" si="2"/>
        <v>6.246690847179785E-06</v>
      </c>
      <c r="G29" s="20">
        <f t="shared" si="3"/>
        <v>2.2142857142857144</v>
      </c>
      <c r="H29" s="10">
        <f t="shared" si="4"/>
        <v>0.45161290322580644</v>
      </c>
    </row>
    <row r="30" spans="1:8" ht="12.75">
      <c r="A30">
        <v>29</v>
      </c>
      <c r="B30" s="1">
        <v>21174</v>
      </c>
      <c r="C30">
        <v>19800</v>
      </c>
      <c r="D30" s="10">
        <f t="shared" si="0"/>
        <v>4.296665190261531</v>
      </c>
      <c r="E30" s="17">
        <f t="shared" si="1"/>
        <v>9.46870439523535E-05</v>
      </c>
      <c r="F30" s="17">
        <f t="shared" si="2"/>
        <v>9.213737556945072E-07</v>
      </c>
      <c r="G30" s="20">
        <f t="shared" si="3"/>
        <v>2.1379310344827585</v>
      </c>
      <c r="H30" s="10">
        <f t="shared" si="4"/>
        <v>0.467741935483871</v>
      </c>
    </row>
    <row r="31" spans="1:8" ht="12.75">
      <c r="A31">
        <v>30</v>
      </c>
      <c r="B31" s="1">
        <v>29232</v>
      </c>
      <c r="C31">
        <v>19600</v>
      </c>
      <c r="D31" s="10">
        <f t="shared" si="0"/>
        <v>4.292256071356476</v>
      </c>
      <c r="E31" s="17">
        <f t="shared" si="1"/>
        <v>2.831951053073225E-05</v>
      </c>
      <c r="F31" s="17">
        <f t="shared" si="2"/>
        <v>1.50705330670166E-07</v>
      </c>
      <c r="G31" s="20">
        <f t="shared" si="3"/>
        <v>2.066666666666667</v>
      </c>
      <c r="H31" s="10">
        <f t="shared" si="4"/>
        <v>0.48387096774193544</v>
      </c>
    </row>
    <row r="32" spans="1:8" ht="12.75">
      <c r="A32">
        <v>31</v>
      </c>
      <c r="B32" s="1">
        <v>18649</v>
      </c>
      <c r="C32">
        <v>19300</v>
      </c>
      <c r="D32" s="10">
        <f t="shared" si="0"/>
        <v>4.285557309007774</v>
      </c>
      <c r="E32" s="17">
        <f t="shared" si="1"/>
        <v>1.8965544042053284E-06</v>
      </c>
      <c r="F32" s="17">
        <f t="shared" si="2"/>
        <v>-2.6118483546676885E-09</v>
      </c>
      <c r="G32" s="20">
        <f t="shared" si="3"/>
        <v>2</v>
      </c>
      <c r="H32" s="10">
        <f t="shared" si="4"/>
        <v>0.5</v>
      </c>
    </row>
    <row r="33" spans="1:8" ht="12.75">
      <c r="A33">
        <v>32</v>
      </c>
      <c r="B33" s="1">
        <v>32157</v>
      </c>
      <c r="C33">
        <v>19300</v>
      </c>
      <c r="D33" s="10">
        <f t="shared" si="0"/>
        <v>4.285557309007774</v>
      </c>
      <c r="E33" s="17">
        <f t="shared" si="1"/>
        <v>1.8965544042053284E-06</v>
      </c>
      <c r="F33" s="17">
        <f t="shared" si="2"/>
        <v>-2.6118483546676885E-09</v>
      </c>
      <c r="G33" s="20">
        <f t="shared" si="3"/>
        <v>1.9375</v>
      </c>
      <c r="H33" s="10">
        <f t="shared" si="4"/>
        <v>0.5161290322580645</v>
      </c>
    </row>
    <row r="34" spans="1:8" ht="12.75">
      <c r="A34">
        <v>33</v>
      </c>
      <c r="B34" s="1">
        <v>16799</v>
      </c>
      <c r="C34">
        <v>19100</v>
      </c>
      <c r="D34" s="10">
        <f aca="true" t="shared" si="5" ref="D34:D62">LOG(C34)</f>
        <v>4.281033367247727</v>
      </c>
      <c r="E34" s="17">
        <f aca="true" t="shared" si="6" ref="E34:E62">(D34-$D$64)^2</f>
        <v>3.482293658756846E-05</v>
      </c>
      <c r="F34" s="17">
        <f aca="true" t="shared" si="7" ref="F34:F62">(D34-$D$64)^3</f>
        <v>-2.054934994363114E-07</v>
      </c>
      <c r="G34" s="20">
        <f aca="true" t="shared" si="8" ref="G34:G62">(61+1)/A34</f>
        <v>1.878787878787879</v>
      </c>
      <c r="H34" s="10">
        <f aca="true" t="shared" si="9" ref="H34:H62">1/G34</f>
        <v>0.532258064516129</v>
      </c>
    </row>
    <row r="35" spans="1:8" ht="12.75">
      <c r="A35">
        <v>34</v>
      </c>
      <c r="B35" s="1">
        <v>25595</v>
      </c>
      <c r="C35">
        <v>19000</v>
      </c>
      <c r="D35" s="10">
        <f t="shared" si="5"/>
        <v>4.278753600952829</v>
      </c>
      <c r="E35" s="17">
        <f t="shared" si="6"/>
        <v>6.692651147362558E-05</v>
      </c>
      <c r="F35" s="17">
        <f t="shared" si="7"/>
        <v>-5.475165889100544E-07</v>
      </c>
      <c r="G35" s="20">
        <f t="shared" si="8"/>
        <v>1.8235294117647058</v>
      </c>
      <c r="H35" s="10">
        <f t="shared" si="9"/>
        <v>0.5483870967741935</v>
      </c>
    </row>
    <row r="36" spans="1:8" ht="12.75">
      <c r="A36">
        <v>35</v>
      </c>
      <c r="B36" s="1">
        <v>21562</v>
      </c>
      <c r="C36">
        <v>18900</v>
      </c>
      <c r="D36" s="10">
        <f t="shared" si="5"/>
        <v>4.276461804173244</v>
      </c>
      <c r="E36" s="17">
        <f t="shared" si="6"/>
        <v>0.00010967659268035142</v>
      </c>
      <c r="F36" s="17">
        <f t="shared" si="7"/>
        <v>-1.148605587627013E-06</v>
      </c>
      <c r="G36" s="20">
        <f t="shared" si="8"/>
        <v>1.7714285714285714</v>
      </c>
      <c r="H36" s="10">
        <f t="shared" si="9"/>
        <v>0.5645161290322581</v>
      </c>
    </row>
    <row r="37" spans="1:8" ht="12.75">
      <c r="A37">
        <v>36</v>
      </c>
      <c r="B37" s="1">
        <v>30725</v>
      </c>
      <c r="C37">
        <v>18000</v>
      </c>
      <c r="D37" s="10">
        <f t="shared" si="5"/>
        <v>4.2552725051033065</v>
      </c>
      <c r="E37" s="17">
        <f t="shared" si="6"/>
        <v>0.001002479607415962</v>
      </c>
      <c r="F37" s="17">
        <f t="shared" si="7"/>
        <v>-3.174046759032462E-05</v>
      </c>
      <c r="G37" s="20">
        <f t="shared" si="8"/>
        <v>1.7222222222222223</v>
      </c>
      <c r="H37" s="10">
        <f t="shared" si="9"/>
        <v>0.5806451612903225</v>
      </c>
    </row>
    <row r="38" spans="1:8" ht="12.75">
      <c r="A38">
        <v>37</v>
      </c>
      <c r="B38" s="1">
        <v>16476</v>
      </c>
      <c r="C38">
        <v>17900</v>
      </c>
      <c r="D38" s="10">
        <f t="shared" si="5"/>
        <v>4.252853030979893</v>
      </c>
      <c r="E38" s="17">
        <f t="shared" si="6"/>
        <v>0.0011615440403642753</v>
      </c>
      <c r="F38" s="17">
        <f t="shared" si="7"/>
        <v>-3.9587084792323904E-05</v>
      </c>
      <c r="G38" s="20">
        <f t="shared" si="8"/>
        <v>1.6756756756756757</v>
      </c>
      <c r="H38" s="10">
        <f t="shared" si="9"/>
        <v>0.5967741935483871</v>
      </c>
    </row>
    <row r="39" spans="1:8" ht="12.75">
      <c r="A39">
        <v>38</v>
      </c>
      <c r="B39" s="1">
        <v>32880</v>
      </c>
      <c r="C39">
        <v>17800</v>
      </c>
      <c r="D39" s="10">
        <f t="shared" si="5"/>
        <v>4.250420002308894</v>
      </c>
      <c r="E39" s="17">
        <f t="shared" si="6"/>
        <v>0.0013333058736572866</v>
      </c>
      <c r="F39" s="17">
        <f t="shared" si="7"/>
        <v>-4.868494553535931E-05</v>
      </c>
      <c r="G39" s="20">
        <f t="shared" si="8"/>
        <v>1.631578947368421</v>
      </c>
      <c r="H39" s="10">
        <f t="shared" si="9"/>
        <v>0.6129032258064516</v>
      </c>
    </row>
    <row r="40" spans="1:8" ht="12.75">
      <c r="A40">
        <v>39</v>
      </c>
      <c r="B40" s="1">
        <v>31466</v>
      </c>
      <c r="C40">
        <v>17700</v>
      </c>
      <c r="D40" s="10">
        <f t="shared" si="5"/>
        <v>4.247973266361806</v>
      </c>
      <c r="E40" s="17">
        <f t="shared" si="6"/>
        <v>0.0015179748798595319</v>
      </c>
      <c r="F40" s="17">
        <f t="shared" si="7"/>
        <v>-5.914211849474082E-05</v>
      </c>
      <c r="G40" s="20">
        <f t="shared" si="8"/>
        <v>1.5897435897435896</v>
      </c>
      <c r="H40" s="10">
        <f t="shared" si="9"/>
        <v>0.6290322580645161</v>
      </c>
    </row>
    <row r="41" spans="1:8" ht="12.75">
      <c r="A41">
        <v>40</v>
      </c>
      <c r="B41" s="1">
        <v>20089</v>
      </c>
      <c r="C41">
        <v>17500</v>
      </c>
      <c r="D41" s="10">
        <f t="shared" si="5"/>
        <v>4.243038048686294</v>
      </c>
      <c r="E41" s="17">
        <f t="shared" si="6"/>
        <v>0.0019268952305882385</v>
      </c>
      <c r="F41" s="17">
        <f t="shared" si="7"/>
        <v>-8.458379228061203E-05</v>
      </c>
      <c r="G41" s="20">
        <f t="shared" si="8"/>
        <v>1.55</v>
      </c>
      <c r="H41" s="10">
        <f t="shared" si="9"/>
        <v>0.6451612903225806</v>
      </c>
    </row>
    <row r="42" spans="1:8" ht="12.75">
      <c r="A42">
        <v>41</v>
      </c>
      <c r="B42" s="1">
        <v>22976</v>
      </c>
      <c r="C42">
        <v>16800</v>
      </c>
      <c r="D42" s="10">
        <f t="shared" si="5"/>
        <v>4.225309281725863</v>
      </c>
      <c r="E42" s="17">
        <f t="shared" si="6"/>
        <v>0.0037976630246119723</v>
      </c>
      <c r="F42" s="17">
        <f t="shared" si="7"/>
        <v>-0.00023403167408280988</v>
      </c>
      <c r="G42" s="20">
        <f t="shared" si="8"/>
        <v>1.5121951219512195</v>
      </c>
      <c r="H42" s="10">
        <f t="shared" si="9"/>
        <v>0.6612903225806451</v>
      </c>
    </row>
    <row r="43" spans="1:8" ht="12.75">
      <c r="A43">
        <v>42</v>
      </c>
      <c r="B43" s="1">
        <v>20800</v>
      </c>
      <c r="C43">
        <v>16700</v>
      </c>
      <c r="D43" s="10">
        <f t="shared" si="5"/>
        <v>4.222716471147583</v>
      </c>
      <c r="E43" s="17">
        <f t="shared" si="6"/>
        <v>0.004123950537519824</v>
      </c>
      <c r="F43" s="17">
        <f t="shared" si="7"/>
        <v>-0.0002648318239435618</v>
      </c>
      <c r="G43" s="20">
        <f t="shared" si="8"/>
        <v>1.4761904761904763</v>
      </c>
      <c r="H43" s="10">
        <f t="shared" si="9"/>
        <v>0.6774193548387096</v>
      </c>
    </row>
    <row r="44" spans="1:8" ht="12.75">
      <c r="A44">
        <v>43</v>
      </c>
      <c r="B44" s="1">
        <v>34713</v>
      </c>
      <c r="C44">
        <v>16600</v>
      </c>
      <c r="D44" s="10">
        <f t="shared" si="5"/>
        <v>4.220108088040055</v>
      </c>
      <c r="E44" s="17">
        <f t="shared" si="6"/>
        <v>0.004465764452685478</v>
      </c>
      <c r="F44" s="17">
        <f t="shared" si="7"/>
        <v>-0.0002984308518828799</v>
      </c>
      <c r="G44" s="20">
        <f t="shared" si="8"/>
        <v>1.441860465116279</v>
      </c>
      <c r="H44" s="10">
        <f t="shared" si="9"/>
        <v>0.6935483870967742</v>
      </c>
    </row>
    <row r="45" spans="1:8" ht="12.75">
      <c r="A45">
        <v>44</v>
      </c>
      <c r="B45" s="1">
        <v>18285</v>
      </c>
      <c r="C45">
        <v>16300</v>
      </c>
      <c r="D45" s="10">
        <f t="shared" si="5"/>
        <v>4.212187604403958</v>
      </c>
      <c r="E45" s="17">
        <f t="shared" si="6"/>
        <v>0.0055870929397706486</v>
      </c>
      <c r="F45" s="17">
        <f t="shared" si="7"/>
        <v>-0.0004176176485404206</v>
      </c>
      <c r="G45" s="20">
        <f t="shared" si="8"/>
        <v>1.4090909090909092</v>
      </c>
      <c r="H45" s="10">
        <f t="shared" si="9"/>
        <v>0.7096774193548386</v>
      </c>
    </row>
    <row r="46" spans="1:8" ht="12.75">
      <c r="A46">
        <v>45</v>
      </c>
      <c r="B46" s="1">
        <v>22636</v>
      </c>
      <c r="C46">
        <v>16000</v>
      </c>
      <c r="D46" s="10">
        <f t="shared" si="5"/>
        <v>4.204119982655925</v>
      </c>
      <c r="E46" s="17">
        <f t="shared" si="6"/>
        <v>0.006858238231986194</v>
      </c>
      <c r="F46" s="17">
        <f t="shared" si="7"/>
        <v>-0.0005679614384597024</v>
      </c>
      <c r="G46" s="20">
        <f t="shared" si="8"/>
        <v>1.3777777777777778</v>
      </c>
      <c r="H46" s="10">
        <f t="shared" si="9"/>
        <v>0.7258064516129032</v>
      </c>
    </row>
    <row r="47" spans="1:8" ht="12.75">
      <c r="A47">
        <v>46</v>
      </c>
      <c r="B47" s="1">
        <v>14647</v>
      </c>
      <c r="C47">
        <v>15900</v>
      </c>
      <c r="D47" s="10">
        <f t="shared" si="5"/>
        <v>4.201397124320452</v>
      </c>
      <c r="E47" s="17">
        <f t="shared" si="6"/>
        <v>0.007316636388249187</v>
      </c>
      <c r="F47" s="17">
        <f t="shared" si="7"/>
        <v>-0.0006258456081526874</v>
      </c>
      <c r="G47" s="20">
        <f t="shared" si="8"/>
        <v>1.3478260869565217</v>
      </c>
      <c r="H47" s="10">
        <f t="shared" si="9"/>
        <v>0.7419354838709677</v>
      </c>
    </row>
    <row r="48" spans="1:8" ht="12.75">
      <c r="A48">
        <v>47</v>
      </c>
      <c r="B48" s="1">
        <v>28893</v>
      </c>
      <c r="C48">
        <v>15000</v>
      </c>
      <c r="D48" s="10">
        <f t="shared" si="5"/>
        <v>4.176091259055681</v>
      </c>
      <c r="E48" s="17">
        <f t="shared" si="6"/>
        <v>0.012286215964140309</v>
      </c>
      <c r="F48" s="17">
        <f t="shared" si="7"/>
        <v>-0.0013618435475532</v>
      </c>
      <c r="G48" s="20">
        <f t="shared" si="8"/>
        <v>1.3191489361702127</v>
      </c>
      <c r="H48" s="10">
        <f t="shared" si="9"/>
        <v>0.7580645161290324</v>
      </c>
    </row>
    <row r="49" spans="1:8" ht="12.75">
      <c r="A49">
        <v>48</v>
      </c>
      <c r="B49" s="1">
        <v>24871</v>
      </c>
      <c r="C49">
        <v>14600</v>
      </c>
      <c r="D49" s="10">
        <f t="shared" si="5"/>
        <v>4.164352855784437</v>
      </c>
      <c r="E49" s="17">
        <f t="shared" si="6"/>
        <v>0.015026250542009612</v>
      </c>
      <c r="F49" s="17">
        <f t="shared" si="7"/>
        <v>-0.0018419419488785499</v>
      </c>
      <c r="G49" s="20">
        <f t="shared" si="8"/>
        <v>1.2916666666666667</v>
      </c>
      <c r="H49" s="10">
        <f t="shared" si="9"/>
        <v>0.7741935483870968</v>
      </c>
    </row>
    <row r="50" spans="1:8" ht="12.75">
      <c r="A50">
        <v>49</v>
      </c>
      <c r="B50" s="1">
        <v>32518</v>
      </c>
      <c r="C50">
        <v>14600</v>
      </c>
      <c r="D50" s="10">
        <f t="shared" si="5"/>
        <v>4.164352855784437</v>
      </c>
      <c r="E50" s="17">
        <f t="shared" si="6"/>
        <v>0.015026250542009612</v>
      </c>
      <c r="F50" s="17">
        <f t="shared" si="7"/>
        <v>-0.0018419419488785499</v>
      </c>
      <c r="G50" s="20">
        <f t="shared" si="8"/>
        <v>1.2653061224489797</v>
      </c>
      <c r="H50" s="10">
        <f t="shared" si="9"/>
        <v>0.7903225806451613</v>
      </c>
    </row>
    <row r="51" spans="1:8" ht="12.75">
      <c r="A51">
        <v>50</v>
      </c>
      <c r="B51" s="1">
        <v>27399</v>
      </c>
      <c r="C51">
        <v>14500</v>
      </c>
      <c r="D51" s="10">
        <f t="shared" si="5"/>
        <v>4.161368002234975</v>
      </c>
      <c r="E51" s="17">
        <f t="shared" si="6"/>
        <v>0.015766936186300647</v>
      </c>
      <c r="F51" s="17">
        <f t="shared" si="7"/>
        <v>-0.001979798381382861</v>
      </c>
      <c r="G51" s="20">
        <f t="shared" si="8"/>
        <v>1.24</v>
      </c>
      <c r="H51" s="10">
        <f t="shared" si="9"/>
        <v>0.8064516129032259</v>
      </c>
    </row>
    <row r="52" spans="1:8" ht="12.75">
      <c r="A52">
        <v>51</v>
      </c>
      <c r="B52" s="1">
        <v>30988</v>
      </c>
      <c r="C52">
        <v>14400</v>
      </c>
      <c r="D52" s="10">
        <f t="shared" si="5"/>
        <v>4.158362492095249</v>
      </c>
      <c r="E52" s="17">
        <f t="shared" si="6"/>
        <v>0.016530751822384563</v>
      </c>
      <c r="F52" s="17">
        <f t="shared" si="7"/>
        <v>-0.002125391350058976</v>
      </c>
      <c r="G52" s="20">
        <f t="shared" si="8"/>
        <v>1.2156862745098038</v>
      </c>
      <c r="H52" s="10">
        <f t="shared" si="9"/>
        <v>0.8225806451612904</v>
      </c>
    </row>
    <row r="53" spans="1:8" ht="12.75">
      <c r="A53">
        <v>52</v>
      </c>
      <c r="B53" s="1">
        <v>15376</v>
      </c>
      <c r="C53">
        <v>13900</v>
      </c>
      <c r="D53" s="10">
        <f t="shared" si="5"/>
        <v>4.143014800254095</v>
      </c>
      <c r="E53" s="17">
        <f t="shared" si="6"/>
        <v>0.020712869459278277</v>
      </c>
      <c r="F53" s="17">
        <f t="shared" si="7"/>
        <v>-0.0029809891967494807</v>
      </c>
      <c r="G53" s="20">
        <f t="shared" si="8"/>
        <v>1.1923076923076923</v>
      </c>
      <c r="H53" s="10">
        <f t="shared" si="9"/>
        <v>0.8387096774193549</v>
      </c>
    </row>
    <row r="54" spans="1:8" ht="12.75">
      <c r="A54">
        <v>53</v>
      </c>
      <c r="B54" s="1">
        <v>26655</v>
      </c>
      <c r="C54">
        <v>13000</v>
      </c>
      <c r="D54" s="10">
        <f t="shared" si="5"/>
        <v>4.113943352306837</v>
      </c>
      <c r="E54" s="17">
        <f t="shared" si="6"/>
        <v>0.029925924540382533</v>
      </c>
      <c r="F54" s="17">
        <f t="shared" si="7"/>
        <v>-0.0051769189387320435</v>
      </c>
      <c r="G54" s="20">
        <f t="shared" si="8"/>
        <v>1.169811320754717</v>
      </c>
      <c r="H54" s="10">
        <f t="shared" si="9"/>
        <v>0.8548387096774194</v>
      </c>
    </row>
    <row r="55" spans="1:8" ht="12.75">
      <c r="A55">
        <v>54</v>
      </c>
      <c r="B55" s="1">
        <v>33654</v>
      </c>
      <c r="C55">
        <v>11700</v>
      </c>
      <c r="D55" s="10">
        <f t="shared" si="5"/>
        <v>4.068185861746161</v>
      </c>
      <c r="E55" s="17">
        <f t="shared" si="6"/>
        <v>0.04785095075476478</v>
      </c>
      <c r="F55" s="17">
        <f t="shared" si="7"/>
        <v>-0.010467328568611236</v>
      </c>
      <c r="G55" s="20">
        <f t="shared" si="8"/>
        <v>1.1481481481481481</v>
      </c>
      <c r="H55" s="10">
        <f t="shared" si="9"/>
        <v>0.8709677419354839</v>
      </c>
    </row>
    <row r="56" spans="1:8" ht="12.75">
      <c r="A56">
        <v>55</v>
      </c>
      <c r="B56" s="1">
        <v>14994</v>
      </c>
      <c r="C56">
        <v>10600</v>
      </c>
      <c r="D56" s="10">
        <f t="shared" si="5"/>
        <v>4.02530586526477</v>
      </c>
      <c r="E56" s="17">
        <f t="shared" si="6"/>
        <v>0.0684495233971951</v>
      </c>
      <c r="F56" s="17">
        <f t="shared" si="7"/>
        <v>-0.017908352854009896</v>
      </c>
      <c r="G56" s="20">
        <f t="shared" si="8"/>
        <v>1.1272727272727272</v>
      </c>
      <c r="H56" s="10">
        <f t="shared" si="9"/>
        <v>0.8870967741935485</v>
      </c>
    </row>
    <row r="57" spans="1:8" ht="12.75">
      <c r="A57">
        <v>56</v>
      </c>
      <c r="B57" s="1">
        <v>34389</v>
      </c>
      <c r="C57">
        <v>10400</v>
      </c>
      <c r="D57" s="10">
        <f t="shared" si="5"/>
        <v>4.017033339298781</v>
      </c>
      <c r="E57" s="17">
        <f t="shared" si="6"/>
        <v>0.07284661682719777</v>
      </c>
      <c r="F57" s="17">
        <f t="shared" si="7"/>
        <v>-0.01966138377350265</v>
      </c>
      <c r="G57" s="20">
        <f t="shared" si="8"/>
        <v>1.1071428571428572</v>
      </c>
      <c r="H57" s="10">
        <f t="shared" si="9"/>
        <v>0.9032258064516129</v>
      </c>
    </row>
    <row r="58" spans="1:8" ht="12.75">
      <c r="A58">
        <v>57</v>
      </c>
      <c r="B58" s="1">
        <v>35781</v>
      </c>
      <c r="C58">
        <v>10200</v>
      </c>
      <c r="D58" s="10">
        <f t="shared" si="5"/>
        <v>4.008600171761918</v>
      </c>
      <c r="E58" s="17">
        <f t="shared" si="6"/>
        <v>0.07746997793889672</v>
      </c>
      <c r="F58" s="17">
        <f t="shared" si="7"/>
        <v>-0.021562551438020994</v>
      </c>
      <c r="G58" s="20">
        <f t="shared" si="8"/>
        <v>1.087719298245614</v>
      </c>
      <c r="H58" s="10">
        <f t="shared" si="9"/>
        <v>0.9193548387096774</v>
      </c>
    </row>
    <row r="59" spans="1:8" ht="12.75">
      <c r="A59">
        <v>58</v>
      </c>
      <c r="B59" s="1">
        <v>33989</v>
      </c>
      <c r="C59">
        <v>10100</v>
      </c>
      <c r="D59" s="10">
        <f t="shared" si="5"/>
        <v>4.004321373782642</v>
      </c>
      <c r="E59" s="17">
        <f t="shared" si="6"/>
        <v>0.07987015846086477</v>
      </c>
      <c r="F59" s="17">
        <f t="shared" si="7"/>
        <v>-0.022572352256193775</v>
      </c>
      <c r="G59" s="20">
        <f t="shared" si="8"/>
        <v>1.0689655172413792</v>
      </c>
      <c r="H59" s="10">
        <f t="shared" si="9"/>
        <v>0.935483870967742</v>
      </c>
    </row>
    <row r="60" spans="1:8" ht="12.75">
      <c r="A60">
        <v>59</v>
      </c>
      <c r="B60" s="1">
        <v>28192</v>
      </c>
      <c r="C60">
        <v>9270</v>
      </c>
      <c r="D60" s="10">
        <f t="shared" si="5"/>
        <v>3.967079734144497</v>
      </c>
      <c r="E60" s="17">
        <f t="shared" si="6"/>
        <v>0.10230704786988766</v>
      </c>
      <c r="F60" s="17">
        <f t="shared" si="7"/>
        <v>-0.03272339310419384</v>
      </c>
      <c r="G60" s="20">
        <f t="shared" si="8"/>
        <v>1.0508474576271187</v>
      </c>
      <c r="H60" s="10">
        <f t="shared" si="9"/>
        <v>0.9516129032258064</v>
      </c>
    </row>
    <row r="61" spans="1:8" ht="12.75">
      <c r="A61">
        <v>60</v>
      </c>
      <c r="B61" s="1">
        <v>16003</v>
      </c>
      <c r="C61">
        <v>8890</v>
      </c>
      <c r="D61" s="10">
        <f t="shared" si="5"/>
        <v>3.9489017609702137</v>
      </c>
      <c r="E61" s="17">
        <f t="shared" si="6"/>
        <v>0.11426610795719219</v>
      </c>
      <c r="F61" s="17">
        <f t="shared" si="7"/>
        <v>-0.038625681276544234</v>
      </c>
      <c r="G61" s="20">
        <f t="shared" si="8"/>
        <v>1.0333333333333334</v>
      </c>
      <c r="H61" s="10">
        <f t="shared" si="9"/>
        <v>0.9677419354838709</v>
      </c>
    </row>
    <row r="62" spans="1:8" ht="12.75">
      <c r="A62">
        <v>61</v>
      </c>
      <c r="B62" s="1">
        <v>33202</v>
      </c>
      <c r="C62">
        <v>8600</v>
      </c>
      <c r="D62" s="10">
        <f t="shared" si="5"/>
        <v>3.934498451243568</v>
      </c>
      <c r="E62" s="17">
        <f t="shared" si="6"/>
        <v>0.12421114271186277</v>
      </c>
      <c r="F62" s="17">
        <f t="shared" si="7"/>
        <v>-0.043776479811068254</v>
      </c>
      <c r="G62" s="20">
        <f t="shared" si="8"/>
        <v>1.0163934426229508</v>
      </c>
      <c r="H62" s="10">
        <f t="shared" si="9"/>
        <v>0.9838709677419355</v>
      </c>
    </row>
    <row r="63" spans="3:6" ht="12.75">
      <c r="C63" s="4" t="s">
        <v>56</v>
      </c>
      <c r="D63" s="4" t="s">
        <v>57</v>
      </c>
      <c r="E63" s="4" t="s">
        <v>65</v>
      </c>
      <c r="F63" s="4" t="s">
        <v>65</v>
      </c>
    </row>
    <row r="64" spans="3:6" ht="12.75">
      <c r="C64" s="15">
        <f>AVERAGE(C2:C62)</f>
        <v>20686.22950819672</v>
      </c>
      <c r="D64" s="15">
        <f>AVERAGE(D2:D62)</f>
        <v>4.286934463466869</v>
      </c>
      <c r="E64" s="10">
        <f>SUM(E2:E62)</f>
        <v>1.580413527035872</v>
      </c>
      <c r="F64" s="10">
        <f>SUM(F2:F62)</f>
        <v>-0.06649420477221503</v>
      </c>
    </row>
    <row r="66" ht="12.75">
      <c r="D66" s="51" t="s">
        <v>84</v>
      </c>
    </row>
    <row r="67" ht="13.5" thickBot="1">
      <c r="D67" s="63" t="s">
        <v>88</v>
      </c>
    </row>
    <row r="68" spans="4:6" ht="13.5" thickTop="1">
      <c r="D68" s="17" t="s">
        <v>85</v>
      </c>
      <c r="E68" s="3" t="s">
        <v>66</v>
      </c>
      <c r="F68" s="17">
        <f>$E$64/(61-1)</f>
        <v>0.026340225450597866</v>
      </c>
    </row>
    <row r="69" spans="4:6" ht="12.75">
      <c r="D69" s="17" t="s">
        <v>86</v>
      </c>
      <c r="E69" s="3" t="s">
        <v>67</v>
      </c>
      <c r="F69" s="17">
        <f>$F$68^(1/2)</f>
        <v>0.16229672039384488</v>
      </c>
    </row>
    <row r="70" spans="4:6" ht="12.75">
      <c r="D70" s="17" t="s">
        <v>87</v>
      </c>
      <c r="E70" s="3" t="s">
        <v>68</v>
      </c>
      <c r="F70" s="17">
        <f>(61*$F$64)/((61-1)*(61-2)*($F$69^3))</f>
        <v>-0.26802859988622674</v>
      </c>
    </row>
    <row r="71" spans="5:6" ht="25.5">
      <c r="E71" s="50" t="s">
        <v>83</v>
      </c>
      <c r="F71" s="17">
        <f>'Step 12'!I20</f>
        <v>-0.21659360209602357</v>
      </c>
    </row>
    <row r="73" spans="4:11" ht="13.5" thickBot="1">
      <c r="D73" s="22" t="s">
        <v>70</v>
      </c>
      <c r="E73" s="23" t="s">
        <v>71</v>
      </c>
      <c r="F73" s="24" t="s">
        <v>91</v>
      </c>
      <c r="G73" s="24" t="s">
        <v>72</v>
      </c>
      <c r="H73" s="24" t="s">
        <v>92</v>
      </c>
      <c r="I73" s="24" t="s">
        <v>73</v>
      </c>
      <c r="K73" s="5"/>
    </row>
    <row r="74" spans="4:11" ht="13.5" thickTop="1">
      <c r="D74" s="25">
        <v>2</v>
      </c>
      <c r="E74" s="26">
        <v>0.033</v>
      </c>
      <c r="F74" s="26">
        <v>0.05</v>
      </c>
      <c r="G74" s="25">
        <f>(F74-E74)/(-0.3--0.2)</f>
        <v>-0.17000000000000004</v>
      </c>
      <c r="H74" s="26">
        <f>(G74*($F$71-(-0.2)))+E74</f>
        <v>0.03582091235632401</v>
      </c>
      <c r="I74" s="25"/>
      <c r="K74" s="5"/>
    </row>
    <row r="75" spans="4:11" ht="12.75">
      <c r="D75" s="27">
        <v>5</v>
      </c>
      <c r="E75" s="28">
        <v>0.85</v>
      </c>
      <c r="F75" s="28">
        <v>0.853</v>
      </c>
      <c r="G75" s="25">
        <f aca="true" t="shared" si="10" ref="G75:G80">(F75-E75)/(-0.3--0.2)</f>
        <v>-0.030000000000000034</v>
      </c>
      <c r="H75" s="26">
        <f aca="true" t="shared" si="11" ref="H75:H80">(G75*($F$71-(-0.2)))+E75</f>
        <v>0.8504978080628807</v>
      </c>
      <c r="I75" s="27"/>
      <c r="K75" s="5"/>
    </row>
    <row r="76" spans="4:11" ht="12.75">
      <c r="D76" s="27">
        <v>10</v>
      </c>
      <c r="E76" s="28">
        <v>1.258</v>
      </c>
      <c r="F76" s="28">
        <v>1.245</v>
      </c>
      <c r="G76" s="25">
        <f t="shared" si="10"/>
        <v>0.12999999999999903</v>
      </c>
      <c r="H76" s="26">
        <f t="shared" si="11"/>
        <v>1.255842831727517</v>
      </c>
      <c r="I76" s="27"/>
      <c r="K76" s="5"/>
    </row>
    <row r="77" spans="4:11" ht="12.75">
      <c r="D77" s="27">
        <v>25</v>
      </c>
      <c r="E77" s="28">
        <v>1.68</v>
      </c>
      <c r="F77" s="28">
        <v>1.643</v>
      </c>
      <c r="G77" s="25">
        <f t="shared" si="10"/>
        <v>0.3699999999999993</v>
      </c>
      <c r="H77" s="26">
        <f t="shared" si="11"/>
        <v>1.6738603672244712</v>
      </c>
      <c r="I77" s="27"/>
      <c r="K77" s="5"/>
    </row>
    <row r="78" spans="4:11" ht="12.75">
      <c r="D78" s="27">
        <v>50</v>
      </c>
      <c r="E78" s="28">
        <v>1.945</v>
      </c>
      <c r="F78" s="28">
        <v>1.89</v>
      </c>
      <c r="G78" s="25">
        <f t="shared" si="10"/>
        <v>0.5500000000000017</v>
      </c>
      <c r="H78" s="26">
        <f t="shared" si="11"/>
        <v>1.9358735188471872</v>
      </c>
      <c r="I78" s="27"/>
      <c r="K78" s="5"/>
    </row>
    <row r="79" spans="4:11" ht="12.75">
      <c r="D79" s="27">
        <v>100</v>
      </c>
      <c r="E79" s="28">
        <v>2.178</v>
      </c>
      <c r="F79" s="28">
        <v>2.104</v>
      </c>
      <c r="G79" s="25">
        <f t="shared" si="10"/>
        <v>0.7399999999999985</v>
      </c>
      <c r="H79" s="26">
        <f t="shared" si="11"/>
        <v>2.1657207344489424</v>
      </c>
      <c r="I79" s="27"/>
      <c r="K79" s="5"/>
    </row>
    <row r="80" spans="4:9" ht="12.75">
      <c r="D80" s="27">
        <v>200</v>
      </c>
      <c r="E80" s="28">
        <v>2.388</v>
      </c>
      <c r="F80" s="28">
        <v>2.294</v>
      </c>
      <c r="G80" s="25">
        <f t="shared" si="10"/>
        <v>0.9399999999999988</v>
      </c>
      <c r="H80" s="26">
        <f t="shared" si="11"/>
        <v>2.372402014029738</v>
      </c>
      <c r="I80" s="27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pane ySplit="1" topLeftCell="A68" activePane="bottomLeft" state="frozen"/>
      <selection pane="topLeft" activeCell="A1" sqref="A1"/>
      <selection pane="bottomLeft" activeCell="H74" sqref="H74:I80"/>
    </sheetView>
  </sheetViews>
  <sheetFormatPr defaultColWidth="8.8515625" defaultRowHeight="12.75"/>
  <cols>
    <col min="1" max="1" width="8.8515625" style="0" customWidth="1"/>
    <col min="2" max="2" width="11.421875" style="0" customWidth="1"/>
    <col min="3" max="3" width="18.421875" style="0" customWidth="1"/>
    <col min="4" max="4" width="10.421875" style="0" customWidth="1"/>
    <col min="5" max="5" width="18.140625" style="0" bestFit="1" customWidth="1"/>
    <col min="6" max="6" width="13.7109375" style="0" bestFit="1" customWidth="1"/>
    <col min="7" max="7" width="17.421875" style="0" customWidth="1"/>
    <col min="8" max="8" width="12.421875" style="0" customWidth="1"/>
    <col min="9" max="9" width="10.28125" style="0" bestFit="1" customWidth="1"/>
  </cols>
  <sheetData>
    <row r="1" spans="1:8" ht="39">
      <c r="A1" s="4" t="s">
        <v>50</v>
      </c>
      <c r="B1" s="12" t="s">
        <v>51</v>
      </c>
      <c r="C1" s="12" t="s">
        <v>55</v>
      </c>
      <c r="D1" s="4" t="s">
        <v>54</v>
      </c>
      <c r="E1" s="16" t="s">
        <v>59</v>
      </c>
      <c r="F1" s="16" t="s">
        <v>60</v>
      </c>
      <c r="G1" s="12" t="s">
        <v>62</v>
      </c>
      <c r="H1" s="12" t="s">
        <v>63</v>
      </c>
    </row>
    <row r="2" spans="1:8" ht="12.75">
      <c r="A2">
        <v>1</v>
      </c>
      <c r="B2" s="1">
        <v>23733</v>
      </c>
      <c r="C2">
        <v>41800</v>
      </c>
      <c r="D2" s="10">
        <f aca="true" t="shared" si="0" ref="D2:D33">LOG(C2)</f>
        <v>4.6211762817750355</v>
      </c>
      <c r="E2" s="17">
        <f aca="true" t="shared" si="1" ref="E2:E33">(D2-$D$64)^2</f>
        <v>0.11171759310594943</v>
      </c>
      <c r="F2" s="17">
        <f aca="true" t="shared" si="2" ref="F2:F33">(D2-$D$64)^3</f>
        <v>0.037340691456744436</v>
      </c>
      <c r="G2" s="20">
        <f aca="true" t="shared" si="3" ref="G2:G33">(61+1)/A2</f>
        <v>62</v>
      </c>
      <c r="H2" s="10">
        <f aca="true" t="shared" si="4" ref="H2:H33">1/G2</f>
        <v>0.016129032258064516</v>
      </c>
    </row>
    <row r="3" spans="1:8" ht="12.75">
      <c r="A3">
        <v>2</v>
      </c>
      <c r="B3" s="1">
        <v>26319</v>
      </c>
      <c r="C3">
        <v>37000</v>
      </c>
      <c r="D3" s="10">
        <f t="shared" si="0"/>
        <v>4.568201724066995</v>
      </c>
      <c r="E3" s="17">
        <f t="shared" si="1"/>
        <v>0.07911127188549924</v>
      </c>
      <c r="F3" s="17">
        <f t="shared" si="2"/>
        <v>0.02225141072582614</v>
      </c>
      <c r="G3" s="20">
        <f t="shared" si="3"/>
        <v>31</v>
      </c>
      <c r="H3" s="10">
        <f t="shared" si="4"/>
        <v>0.03225806451612903</v>
      </c>
    </row>
    <row r="4" spans="1:8" ht="12.75">
      <c r="A4">
        <v>3</v>
      </c>
      <c r="B4" s="1">
        <v>27045</v>
      </c>
      <c r="C4">
        <v>34100</v>
      </c>
      <c r="D4" s="10">
        <f t="shared" si="0"/>
        <v>4.532754378992498</v>
      </c>
      <c r="E4" s="17">
        <f t="shared" si="1"/>
        <v>0.06042743086902721</v>
      </c>
      <c r="F4" s="17">
        <f t="shared" si="2"/>
        <v>0.014854265951655033</v>
      </c>
      <c r="G4" s="20">
        <f t="shared" si="3"/>
        <v>20.666666666666668</v>
      </c>
      <c r="H4" s="10">
        <f t="shared" si="4"/>
        <v>0.04838709677419355</v>
      </c>
    </row>
    <row r="5" spans="1:8" ht="12.75">
      <c r="A5">
        <v>4</v>
      </c>
      <c r="B5" s="1">
        <v>22244</v>
      </c>
      <c r="C5">
        <v>32800</v>
      </c>
      <c r="D5" s="10">
        <f t="shared" si="0"/>
        <v>4.515873843711679</v>
      </c>
      <c r="E5" s="17">
        <f t="shared" si="1"/>
        <v>0.05241323982687784</v>
      </c>
      <c r="F5" s="17">
        <f t="shared" si="2"/>
        <v>0.01199945464258802</v>
      </c>
      <c r="G5" s="20">
        <f t="shared" si="3"/>
        <v>15.5</v>
      </c>
      <c r="H5" s="10">
        <f t="shared" si="4"/>
        <v>0.06451612903225806</v>
      </c>
    </row>
    <row r="6" spans="1:8" ht="12.75">
      <c r="A6">
        <v>5</v>
      </c>
      <c r="B6" s="1">
        <v>29581</v>
      </c>
      <c r="C6">
        <v>32500</v>
      </c>
      <c r="D6" s="10">
        <f t="shared" si="0"/>
        <v>4.511883360978874</v>
      </c>
      <c r="E6" s="17">
        <f t="shared" si="1"/>
        <v>0.05060200649186677</v>
      </c>
      <c r="F6" s="17">
        <f t="shared" si="2"/>
        <v>0.011382865572240776</v>
      </c>
      <c r="G6" s="20">
        <f t="shared" si="3"/>
        <v>12.4</v>
      </c>
      <c r="H6" s="10">
        <f t="shared" si="4"/>
        <v>0.08064516129032258</v>
      </c>
    </row>
    <row r="7" spans="1:8" ht="12.75">
      <c r="A7">
        <v>6</v>
      </c>
      <c r="B7" s="1">
        <v>36157</v>
      </c>
      <c r="C7">
        <v>32500</v>
      </c>
      <c r="D7" s="10">
        <f t="shared" si="0"/>
        <v>4.511883360978874</v>
      </c>
      <c r="E7" s="17">
        <f t="shared" si="1"/>
        <v>0.05060200649186677</v>
      </c>
      <c r="F7" s="17">
        <f t="shared" si="2"/>
        <v>0.011382865572240776</v>
      </c>
      <c r="G7" s="20">
        <f t="shared" si="3"/>
        <v>10.333333333333334</v>
      </c>
      <c r="H7" s="10">
        <f t="shared" si="4"/>
        <v>0.0967741935483871</v>
      </c>
    </row>
    <row r="8" spans="1:8" ht="12.75">
      <c r="A8">
        <v>7</v>
      </c>
      <c r="B8" s="1">
        <v>20444</v>
      </c>
      <c r="C8">
        <v>32200</v>
      </c>
      <c r="D8" s="10">
        <f t="shared" si="0"/>
        <v>4.507855871695831</v>
      </c>
      <c r="E8" s="17">
        <f t="shared" si="1"/>
        <v>0.048806268613867825</v>
      </c>
      <c r="F8" s="17">
        <f t="shared" si="2"/>
        <v>0.010782349592576686</v>
      </c>
      <c r="G8" s="20">
        <f t="shared" si="3"/>
        <v>8.857142857142858</v>
      </c>
      <c r="H8" s="10">
        <f t="shared" si="4"/>
        <v>0.11290322580645161</v>
      </c>
    </row>
    <row r="9" spans="1:8" ht="12.75">
      <c r="A9">
        <v>8</v>
      </c>
      <c r="B9" s="1">
        <v>35102</v>
      </c>
      <c r="C9">
        <v>32100</v>
      </c>
      <c r="D9" s="10">
        <f t="shared" si="0"/>
        <v>4.506505032404872</v>
      </c>
      <c r="E9" s="17">
        <f t="shared" si="1"/>
        <v>0.04821123474375851</v>
      </c>
      <c r="F9" s="17">
        <f t="shared" si="2"/>
        <v>0.010585768241890694</v>
      </c>
      <c r="G9" s="20">
        <f t="shared" si="3"/>
        <v>7.75</v>
      </c>
      <c r="H9" s="10">
        <f t="shared" si="4"/>
        <v>0.12903225806451613</v>
      </c>
    </row>
    <row r="10" spans="1:8" ht="12.75">
      <c r="A10">
        <v>9</v>
      </c>
      <c r="B10" s="1">
        <v>23396</v>
      </c>
      <c r="C10">
        <v>28200</v>
      </c>
      <c r="D10" s="10">
        <f t="shared" si="0"/>
        <v>4.450249108319361</v>
      </c>
      <c r="E10" s="17">
        <f t="shared" si="1"/>
        <v>0.0266716732232956</v>
      </c>
      <c r="F10" s="17">
        <f t="shared" si="2"/>
        <v>0.004355874840084243</v>
      </c>
      <c r="G10" s="20">
        <f t="shared" si="3"/>
        <v>6.888888888888889</v>
      </c>
      <c r="H10" s="10">
        <f t="shared" si="4"/>
        <v>0.14516129032258063</v>
      </c>
    </row>
    <row r="11" spans="1:8" ht="12.75">
      <c r="A11">
        <v>10</v>
      </c>
      <c r="B11" s="1">
        <v>30301</v>
      </c>
      <c r="C11">
        <v>28200</v>
      </c>
      <c r="D11" s="10">
        <f t="shared" si="0"/>
        <v>4.450249108319361</v>
      </c>
      <c r="E11" s="17">
        <f t="shared" si="1"/>
        <v>0.0266716732232956</v>
      </c>
      <c r="F11" s="17">
        <f t="shared" si="2"/>
        <v>0.004355874840084243</v>
      </c>
      <c r="G11" s="20">
        <f t="shared" si="3"/>
        <v>6.2</v>
      </c>
      <c r="H11" s="10">
        <f t="shared" si="4"/>
        <v>0.16129032258064516</v>
      </c>
    </row>
    <row r="12" spans="1:8" ht="12.75">
      <c r="A12">
        <v>11</v>
      </c>
      <c r="B12" s="1">
        <v>35388</v>
      </c>
      <c r="C12">
        <v>28200</v>
      </c>
      <c r="D12" s="10">
        <f t="shared" si="0"/>
        <v>4.450249108319361</v>
      </c>
      <c r="E12" s="17">
        <f t="shared" si="1"/>
        <v>0.0266716732232956</v>
      </c>
      <c r="F12" s="17">
        <f t="shared" si="2"/>
        <v>0.004355874840084243</v>
      </c>
      <c r="G12" s="20">
        <f t="shared" si="3"/>
        <v>5.636363636363637</v>
      </c>
      <c r="H12" s="10">
        <f t="shared" si="4"/>
        <v>0.17741935483870966</v>
      </c>
    </row>
    <row r="13" spans="1:8" ht="12.75">
      <c r="A13">
        <v>12</v>
      </c>
      <c r="B13" s="1">
        <v>17539</v>
      </c>
      <c r="C13">
        <v>27800</v>
      </c>
      <c r="D13" s="10">
        <f t="shared" si="0"/>
        <v>4.444044795918076</v>
      </c>
      <c r="E13" s="17">
        <f t="shared" si="1"/>
        <v>0.024683656562928886</v>
      </c>
      <c r="F13" s="17">
        <f t="shared" si="2"/>
        <v>0.0038780574887131826</v>
      </c>
      <c r="G13" s="20">
        <f t="shared" si="3"/>
        <v>5.166666666666667</v>
      </c>
      <c r="H13" s="10">
        <f t="shared" si="4"/>
        <v>0.1935483870967742</v>
      </c>
    </row>
    <row r="14" spans="1:8" ht="12.75">
      <c r="A14">
        <v>13</v>
      </c>
      <c r="B14" s="1">
        <v>17151</v>
      </c>
      <c r="C14">
        <v>26400</v>
      </c>
      <c r="D14" s="10">
        <f t="shared" si="0"/>
        <v>4.421603926869831</v>
      </c>
      <c r="E14" s="17">
        <f t="shared" si="1"/>
        <v>0.018135864373241703</v>
      </c>
      <c r="F14" s="17">
        <f t="shared" si="2"/>
        <v>0.0024423471234933545</v>
      </c>
      <c r="G14" s="20">
        <f t="shared" si="3"/>
        <v>4.769230769230769</v>
      </c>
      <c r="H14" s="10">
        <f t="shared" si="4"/>
        <v>0.20967741935483872</v>
      </c>
    </row>
    <row r="15" spans="1:8" ht="12.75">
      <c r="A15">
        <v>14</v>
      </c>
      <c r="B15" s="1">
        <v>17946</v>
      </c>
      <c r="C15">
        <v>26400</v>
      </c>
      <c r="D15" s="10">
        <f t="shared" si="0"/>
        <v>4.421603926869831</v>
      </c>
      <c r="E15" s="17">
        <f t="shared" si="1"/>
        <v>0.018135864373241703</v>
      </c>
      <c r="F15" s="17">
        <f t="shared" si="2"/>
        <v>0.0024423471234933545</v>
      </c>
      <c r="G15" s="20">
        <f t="shared" si="3"/>
        <v>4.428571428571429</v>
      </c>
      <c r="H15" s="10">
        <f t="shared" si="4"/>
        <v>0.22580645161290322</v>
      </c>
    </row>
    <row r="16" spans="1:8" ht="12.75">
      <c r="A16">
        <v>15</v>
      </c>
      <c r="B16" s="1">
        <v>19377</v>
      </c>
      <c r="C16">
        <v>26100</v>
      </c>
      <c r="D16" s="10">
        <f t="shared" si="0"/>
        <v>4.416640507338281</v>
      </c>
      <c r="E16" s="17">
        <f t="shared" si="1"/>
        <v>0.016823657816772638</v>
      </c>
      <c r="F16" s="17">
        <f t="shared" si="2"/>
        <v>0.002182130098859934</v>
      </c>
      <c r="G16" s="20">
        <f t="shared" si="3"/>
        <v>4.133333333333334</v>
      </c>
      <c r="H16" s="10">
        <f t="shared" si="4"/>
        <v>0.24193548387096772</v>
      </c>
    </row>
    <row r="17" spans="1:8" ht="12.75">
      <c r="A17">
        <v>16</v>
      </c>
      <c r="B17" s="1">
        <v>24175</v>
      </c>
      <c r="C17">
        <v>25500</v>
      </c>
      <c r="D17" s="10">
        <f t="shared" si="0"/>
        <v>4.4065401804339555</v>
      </c>
      <c r="E17" s="17">
        <f t="shared" si="1"/>
        <v>0.014305527531210815</v>
      </c>
      <c r="F17" s="17">
        <f t="shared" si="2"/>
        <v>0.0017110228769628652</v>
      </c>
      <c r="G17" s="20">
        <f t="shared" si="3"/>
        <v>3.875</v>
      </c>
      <c r="H17" s="10">
        <f t="shared" si="4"/>
        <v>0.25806451612903225</v>
      </c>
    </row>
    <row r="18" spans="1:8" ht="12.75">
      <c r="A18">
        <v>17</v>
      </c>
      <c r="B18" s="1">
        <v>28472</v>
      </c>
      <c r="C18">
        <v>24700</v>
      </c>
      <c r="D18" s="10">
        <f t="shared" si="0"/>
        <v>4.392696953259666</v>
      </c>
      <c r="E18" s="17">
        <f t="shared" si="1"/>
        <v>0.011185704247171468</v>
      </c>
      <c r="F18" s="17">
        <f t="shared" si="2"/>
        <v>0.0011830279312667173</v>
      </c>
      <c r="G18" s="20">
        <f t="shared" si="3"/>
        <v>3.6470588235294117</v>
      </c>
      <c r="H18" s="10">
        <f t="shared" si="4"/>
        <v>0.27419354838709675</v>
      </c>
    </row>
    <row r="19" spans="1:8" ht="12.75">
      <c r="A19">
        <v>18</v>
      </c>
      <c r="B19" s="1">
        <v>19752</v>
      </c>
      <c r="C19">
        <v>24200</v>
      </c>
      <c r="D19" s="10">
        <f t="shared" si="0"/>
        <v>4.383815365980431</v>
      </c>
      <c r="E19" s="17">
        <f t="shared" si="1"/>
        <v>0.00938590927184234</v>
      </c>
      <c r="F19" s="17">
        <f t="shared" si="2"/>
        <v>0.0009093153611664972</v>
      </c>
      <c r="G19" s="20">
        <f t="shared" si="3"/>
        <v>3.4444444444444446</v>
      </c>
      <c r="H19" s="10">
        <f t="shared" si="4"/>
        <v>0.29032258064516125</v>
      </c>
    </row>
    <row r="20" spans="1:8" ht="12.75">
      <c r="A20">
        <v>19</v>
      </c>
      <c r="B20" s="1">
        <v>27732</v>
      </c>
      <c r="C20">
        <v>23400</v>
      </c>
      <c r="D20" s="10">
        <f t="shared" si="0"/>
        <v>4.3692158574101425</v>
      </c>
      <c r="E20" s="17">
        <f t="shared" si="1"/>
        <v>0.006770227789248183</v>
      </c>
      <c r="F20" s="17">
        <f t="shared" si="2"/>
        <v>0.000557063779812828</v>
      </c>
      <c r="G20" s="20">
        <f t="shared" si="3"/>
        <v>3.263157894736842</v>
      </c>
      <c r="H20" s="10">
        <f t="shared" si="4"/>
        <v>0.3064516129032258</v>
      </c>
    </row>
    <row r="21" spans="1:8" ht="12.75">
      <c r="A21">
        <v>20</v>
      </c>
      <c r="B21" s="1">
        <v>29926</v>
      </c>
      <c r="C21">
        <v>23400</v>
      </c>
      <c r="D21" s="10">
        <f t="shared" si="0"/>
        <v>4.3692158574101425</v>
      </c>
      <c r="E21" s="17">
        <f t="shared" si="1"/>
        <v>0.006770227789248183</v>
      </c>
      <c r="F21" s="17">
        <f t="shared" si="2"/>
        <v>0.000557063779812828</v>
      </c>
      <c r="G21" s="20">
        <f t="shared" si="3"/>
        <v>3.1</v>
      </c>
      <c r="H21" s="10">
        <f t="shared" si="4"/>
        <v>0.3225806451612903</v>
      </c>
    </row>
    <row r="22" spans="1:8" ht="12.75">
      <c r="A22">
        <v>21</v>
      </c>
      <c r="B22" s="1">
        <v>36490</v>
      </c>
      <c r="C22">
        <v>23200</v>
      </c>
      <c r="D22" s="10">
        <f t="shared" si="0"/>
        <v>4.365487984890899</v>
      </c>
      <c r="E22" s="17">
        <f t="shared" si="1"/>
        <v>0.006170655728115618</v>
      </c>
      <c r="F22" s="17">
        <f t="shared" si="2"/>
        <v>0.0004847267369388467</v>
      </c>
      <c r="G22" s="20">
        <f t="shared" si="3"/>
        <v>2.9523809523809526</v>
      </c>
      <c r="H22" s="10">
        <f t="shared" si="4"/>
        <v>0.3387096774193548</v>
      </c>
    </row>
    <row r="23" spans="1:8" ht="12.75">
      <c r="A23">
        <v>22</v>
      </c>
      <c r="B23" s="1">
        <v>15707</v>
      </c>
      <c r="C23">
        <v>22900</v>
      </c>
      <c r="D23" s="10">
        <f t="shared" si="0"/>
        <v>4.359835482339888</v>
      </c>
      <c r="E23" s="17">
        <f t="shared" si="1"/>
        <v>0.005314558552724342</v>
      </c>
      <c r="F23" s="17">
        <f t="shared" si="2"/>
        <v>0.0003874367333539243</v>
      </c>
      <c r="G23" s="20">
        <f t="shared" si="3"/>
        <v>2.8181818181818183</v>
      </c>
      <c r="H23" s="10">
        <f t="shared" si="4"/>
        <v>0.3548387096774193</v>
      </c>
    </row>
    <row r="24" spans="1:8" ht="12.75">
      <c r="A24">
        <v>23</v>
      </c>
      <c r="B24" s="1">
        <v>18967</v>
      </c>
      <c r="C24">
        <v>22300</v>
      </c>
      <c r="D24" s="10">
        <f t="shared" si="0"/>
        <v>4.348304863048161</v>
      </c>
      <c r="E24" s="17">
        <f t="shared" si="1"/>
        <v>0.0037663259447674154</v>
      </c>
      <c r="F24" s="17">
        <f t="shared" si="2"/>
        <v>0.00023114092818376247</v>
      </c>
      <c r="G24" s="20">
        <f t="shared" si="3"/>
        <v>2.6956521739130435</v>
      </c>
      <c r="H24" s="10">
        <f t="shared" si="4"/>
        <v>0.3709677419354839</v>
      </c>
    </row>
    <row r="25" spans="1:8" ht="12.75">
      <c r="A25">
        <v>24</v>
      </c>
      <c r="B25" s="1">
        <v>25177</v>
      </c>
      <c r="C25">
        <v>21200</v>
      </c>
      <c r="D25" s="10">
        <f t="shared" si="0"/>
        <v>4.326335860928752</v>
      </c>
      <c r="E25" s="17">
        <f t="shared" si="1"/>
        <v>0.001552470121949261</v>
      </c>
      <c r="F25" s="17">
        <f t="shared" si="2"/>
        <v>6.116949232262043E-05</v>
      </c>
      <c r="G25" s="20">
        <f t="shared" si="3"/>
        <v>2.5833333333333335</v>
      </c>
      <c r="H25" s="10">
        <f t="shared" si="4"/>
        <v>0.3870967741935484</v>
      </c>
    </row>
    <row r="26" spans="1:8" ht="12.75">
      <c r="A26">
        <v>25</v>
      </c>
      <c r="B26" s="1">
        <v>25950</v>
      </c>
      <c r="C26">
        <v>21000</v>
      </c>
      <c r="D26" s="10">
        <f t="shared" si="0"/>
        <v>4.3222192947339195</v>
      </c>
      <c r="E26" s="17">
        <f t="shared" si="1"/>
        <v>0.001245019317544233</v>
      </c>
      <c r="F26" s="17">
        <f t="shared" si="2"/>
        <v>4.393029654376678E-05</v>
      </c>
      <c r="G26" s="20">
        <f t="shared" si="3"/>
        <v>2.48</v>
      </c>
      <c r="H26" s="10">
        <f t="shared" si="4"/>
        <v>0.40322580645161293</v>
      </c>
    </row>
    <row r="27" spans="1:8" ht="12.75">
      <c r="A27">
        <v>26</v>
      </c>
      <c r="B27" s="1">
        <v>24500</v>
      </c>
      <c r="C27">
        <v>20900</v>
      </c>
      <c r="D27" s="10">
        <f t="shared" si="0"/>
        <v>4.320146286111054</v>
      </c>
      <c r="E27" s="17">
        <f t="shared" si="1"/>
        <v>0.0011030251633488207</v>
      </c>
      <c r="F27" s="17">
        <f t="shared" si="2"/>
        <v>3.663347609721457E-05</v>
      </c>
      <c r="G27" s="20">
        <f t="shared" si="3"/>
        <v>2.3846153846153846</v>
      </c>
      <c r="H27" s="10">
        <f t="shared" si="4"/>
        <v>0.41935483870967744</v>
      </c>
    </row>
    <row r="28" spans="1:8" ht="12.75">
      <c r="A28">
        <v>27</v>
      </c>
      <c r="B28" s="1">
        <v>21955</v>
      </c>
      <c r="C28">
        <v>20700</v>
      </c>
      <c r="D28" s="10">
        <f t="shared" si="0"/>
        <v>4.315970345456917</v>
      </c>
      <c r="E28" s="17">
        <f t="shared" si="1"/>
        <v>0.0008430824429400212</v>
      </c>
      <c r="F28" s="17">
        <f t="shared" si="2"/>
        <v>2.4479642321088232E-05</v>
      </c>
      <c r="G28" s="20">
        <f t="shared" si="3"/>
        <v>2.2962962962962963</v>
      </c>
      <c r="H28" s="10">
        <f t="shared" si="4"/>
        <v>0.43548387096774194</v>
      </c>
    </row>
    <row r="29" spans="1:8" ht="12.75">
      <c r="A29">
        <v>28</v>
      </c>
      <c r="B29" s="1">
        <v>31809</v>
      </c>
      <c r="C29">
        <v>20200</v>
      </c>
      <c r="D29" s="10">
        <f t="shared" si="0"/>
        <v>4.305351369446623</v>
      </c>
      <c r="E29" s="17">
        <f t="shared" si="1"/>
        <v>0.00033918242586711847</v>
      </c>
      <c r="F29" s="17">
        <f t="shared" si="2"/>
        <v>6.246690847179785E-06</v>
      </c>
      <c r="G29" s="20">
        <f t="shared" si="3"/>
        <v>2.2142857142857144</v>
      </c>
      <c r="H29" s="10">
        <f t="shared" si="4"/>
        <v>0.45161290322580644</v>
      </c>
    </row>
    <row r="30" spans="1:8" ht="12.75">
      <c r="A30">
        <v>29</v>
      </c>
      <c r="B30" s="1">
        <v>21174</v>
      </c>
      <c r="C30">
        <v>19800</v>
      </c>
      <c r="D30" s="10">
        <f t="shared" si="0"/>
        <v>4.296665190261531</v>
      </c>
      <c r="E30" s="17">
        <f t="shared" si="1"/>
        <v>9.46870439523535E-05</v>
      </c>
      <c r="F30" s="17">
        <f t="shared" si="2"/>
        <v>9.213737556945072E-07</v>
      </c>
      <c r="G30" s="20">
        <f t="shared" si="3"/>
        <v>2.1379310344827585</v>
      </c>
      <c r="H30" s="10">
        <f t="shared" si="4"/>
        <v>0.467741935483871</v>
      </c>
    </row>
    <row r="31" spans="1:8" ht="12.75">
      <c r="A31">
        <v>30</v>
      </c>
      <c r="B31" s="1">
        <v>29232</v>
      </c>
      <c r="C31">
        <v>19600</v>
      </c>
      <c r="D31" s="10">
        <f t="shared" si="0"/>
        <v>4.292256071356476</v>
      </c>
      <c r="E31" s="17">
        <f t="shared" si="1"/>
        <v>2.831951053073225E-05</v>
      </c>
      <c r="F31" s="17">
        <f t="shared" si="2"/>
        <v>1.50705330670166E-07</v>
      </c>
      <c r="G31" s="20">
        <f t="shared" si="3"/>
        <v>2.066666666666667</v>
      </c>
      <c r="H31" s="10">
        <f t="shared" si="4"/>
        <v>0.48387096774193544</v>
      </c>
    </row>
    <row r="32" spans="1:8" ht="12.75">
      <c r="A32">
        <v>31</v>
      </c>
      <c r="B32" s="1">
        <v>18649</v>
      </c>
      <c r="C32">
        <v>19300</v>
      </c>
      <c r="D32" s="10">
        <f t="shared" si="0"/>
        <v>4.285557309007774</v>
      </c>
      <c r="E32" s="17">
        <f t="shared" si="1"/>
        <v>1.8965544042053284E-06</v>
      </c>
      <c r="F32" s="17">
        <f t="shared" si="2"/>
        <v>-2.6118483546676885E-09</v>
      </c>
      <c r="G32" s="20">
        <f t="shared" si="3"/>
        <v>2</v>
      </c>
      <c r="H32" s="10">
        <f t="shared" si="4"/>
        <v>0.5</v>
      </c>
    </row>
    <row r="33" spans="1:8" ht="12.75">
      <c r="A33">
        <v>32</v>
      </c>
      <c r="B33" s="1">
        <v>32157</v>
      </c>
      <c r="C33">
        <v>19300</v>
      </c>
      <c r="D33" s="10">
        <f t="shared" si="0"/>
        <v>4.285557309007774</v>
      </c>
      <c r="E33" s="17">
        <f t="shared" si="1"/>
        <v>1.8965544042053284E-06</v>
      </c>
      <c r="F33" s="17">
        <f t="shared" si="2"/>
        <v>-2.6118483546676885E-09</v>
      </c>
      <c r="G33" s="20">
        <f t="shared" si="3"/>
        <v>1.9375</v>
      </c>
      <c r="H33" s="10">
        <f t="shared" si="4"/>
        <v>0.5161290322580645</v>
      </c>
    </row>
    <row r="34" spans="1:8" ht="12.75">
      <c r="A34">
        <v>33</v>
      </c>
      <c r="B34" s="1">
        <v>16799</v>
      </c>
      <c r="C34">
        <v>19100</v>
      </c>
      <c r="D34" s="10">
        <f aca="true" t="shared" si="5" ref="D34:D62">LOG(C34)</f>
        <v>4.281033367247727</v>
      </c>
      <c r="E34" s="17">
        <f aca="true" t="shared" si="6" ref="E34:E62">(D34-$D$64)^2</f>
        <v>3.482293658756846E-05</v>
      </c>
      <c r="F34" s="17">
        <f aca="true" t="shared" si="7" ref="F34:F62">(D34-$D$64)^3</f>
        <v>-2.054934994363114E-07</v>
      </c>
      <c r="G34" s="20">
        <f aca="true" t="shared" si="8" ref="G34:G62">(61+1)/A34</f>
        <v>1.878787878787879</v>
      </c>
      <c r="H34" s="10">
        <f aca="true" t="shared" si="9" ref="H34:H62">1/G34</f>
        <v>0.532258064516129</v>
      </c>
    </row>
    <row r="35" spans="1:8" ht="12.75">
      <c r="A35">
        <v>34</v>
      </c>
      <c r="B35" s="1">
        <v>25595</v>
      </c>
      <c r="C35">
        <v>19000</v>
      </c>
      <c r="D35" s="10">
        <f t="shared" si="5"/>
        <v>4.278753600952829</v>
      </c>
      <c r="E35" s="17">
        <f t="shared" si="6"/>
        <v>6.692651147362558E-05</v>
      </c>
      <c r="F35" s="17">
        <f t="shared" si="7"/>
        <v>-5.475165889100544E-07</v>
      </c>
      <c r="G35" s="20">
        <f t="shared" si="8"/>
        <v>1.8235294117647058</v>
      </c>
      <c r="H35" s="10">
        <f t="shared" si="9"/>
        <v>0.5483870967741935</v>
      </c>
    </row>
    <row r="36" spans="1:8" ht="12.75">
      <c r="A36">
        <v>35</v>
      </c>
      <c r="B36" s="1">
        <v>21562</v>
      </c>
      <c r="C36">
        <v>18900</v>
      </c>
      <c r="D36" s="10">
        <f t="shared" si="5"/>
        <v>4.276461804173244</v>
      </c>
      <c r="E36" s="17">
        <f t="shared" si="6"/>
        <v>0.00010967659268035142</v>
      </c>
      <c r="F36" s="17">
        <f t="shared" si="7"/>
        <v>-1.148605587627013E-06</v>
      </c>
      <c r="G36" s="20">
        <f t="shared" si="8"/>
        <v>1.7714285714285714</v>
      </c>
      <c r="H36" s="10">
        <f t="shared" si="9"/>
        <v>0.5645161290322581</v>
      </c>
    </row>
    <row r="37" spans="1:8" ht="12.75">
      <c r="A37">
        <v>36</v>
      </c>
      <c r="B37" s="1">
        <v>30725</v>
      </c>
      <c r="C37">
        <v>18000</v>
      </c>
      <c r="D37" s="10">
        <f t="shared" si="5"/>
        <v>4.2552725051033065</v>
      </c>
      <c r="E37" s="17">
        <f t="shared" si="6"/>
        <v>0.001002479607415962</v>
      </c>
      <c r="F37" s="17">
        <f t="shared" si="7"/>
        <v>-3.174046759032462E-05</v>
      </c>
      <c r="G37" s="20">
        <f t="shared" si="8"/>
        <v>1.7222222222222223</v>
      </c>
      <c r="H37" s="10">
        <f t="shared" si="9"/>
        <v>0.5806451612903225</v>
      </c>
    </row>
    <row r="38" spans="1:8" ht="12.75">
      <c r="A38">
        <v>37</v>
      </c>
      <c r="B38" s="1">
        <v>16476</v>
      </c>
      <c r="C38">
        <v>17900</v>
      </c>
      <c r="D38" s="10">
        <f t="shared" si="5"/>
        <v>4.252853030979893</v>
      </c>
      <c r="E38" s="17">
        <f t="shared" si="6"/>
        <v>0.0011615440403642753</v>
      </c>
      <c r="F38" s="17">
        <f t="shared" si="7"/>
        <v>-3.9587084792323904E-05</v>
      </c>
      <c r="G38" s="20">
        <f t="shared" si="8"/>
        <v>1.6756756756756757</v>
      </c>
      <c r="H38" s="10">
        <f t="shared" si="9"/>
        <v>0.5967741935483871</v>
      </c>
    </row>
    <row r="39" spans="1:8" ht="12.75">
      <c r="A39">
        <v>38</v>
      </c>
      <c r="B39" s="1">
        <v>32880</v>
      </c>
      <c r="C39">
        <v>17800</v>
      </c>
      <c r="D39" s="10">
        <f t="shared" si="5"/>
        <v>4.250420002308894</v>
      </c>
      <c r="E39" s="17">
        <f t="shared" si="6"/>
        <v>0.0013333058736572866</v>
      </c>
      <c r="F39" s="17">
        <f t="shared" si="7"/>
        <v>-4.868494553535931E-05</v>
      </c>
      <c r="G39" s="20">
        <f t="shared" si="8"/>
        <v>1.631578947368421</v>
      </c>
      <c r="H39" s="10">
        <f t="shared" si="9"/>
        <v>0.6129032258064516</v>
      </c>
    </row>
    <row r="40" spans="1:8" ht="12.75">
      <c r="A40">
        <v>39</v>
      </c>
      <c r="B40" s="1">
        <v>31466</v>
      </c>
      <c r="C40">
        <v>17700</v>
      </c>
      <c r="D40" s="10">
        <f t="shared" si="5"/>
        <v>4.247973266361806</v>
      </c>
      <c r="E40" s="17">
        <f t="shared" si="6"/>
        <v>0.0015179748798595319</v>
      </c>
      <c r="F40" s="17">
        <f t="shared" si="7"/>
        <v>-5.914211849474082E-05</v>
      </c>
      <c r="G40" s="20">
        <f t="shared" si="8"/>
        <v>1.5897435897435896</v>
      </c>
      <c r="H40" s="10">
        <f t="shared" si="9"/>
        <v>0.6290322580645161</v>
      </c>
    </row>
    <row r="41" spans="1:8" ht="12.75">
      <c r="A41">
        <v>40</v>
      </c>
      <c r="B41" s="1">
        <v>20089</v>
      </c>
      <c r="C41">
        <v>17500</v>
      </c>
      <c r="D41" s="10">
        <f t="shared" si="5"/>
        <v>4.243038048686294</v>
      </c>
      <c r="E41" s="17">
        <f t="shared" si="6"/>
        <v>0.0019268952305882385</v>
      </c>
      <c r="F41" s="17">
        <f t="shared" si="7"/>
        <v>-8.458379228061203E-05</v>
      </c>
      <c r="G41" s="20">
        <f t="shared" si="8"/>
        <v>1.55</v>
      </c>
      <c r="H41" s="10">
        <f t="shared" si="9"/>
        <v>0.6451612903225806</v>
      </c>
    </row>
    <row r="42" spans="1:8" ht="12.75">
      <c r="A42">
        <v>41</v>
      </c>
      <c r="B42" s="1">
        <v>22976</v>
      </c>
      <c r="C42">
        <v>16800</v>
      </c>
      <c r="D42" s="10">
        <f t="shared" si="5"/>
        <v>4.225309281725863</v>
      </c>
      <c r="E42" s="17">
        <f t="shared" si="6"/>
        <v>0.0037976630246119723</v>
      </c>
      <c r="F42" s="17">
        <f t="shared" si="7"/>
        <v>-0.00023403167408280988</v>
      </c>
      <c r="G42" s="20">
        <f t="shared" si="8"/>
        <v>1.5121951219512195</v>
      </c>
      <c r="H42" s="10">
        <f t="shared" si="9"/>
        <v>0.6612903225806451</v>
      </c>
    </row>
    <row r="43" spans="1:8" ht="12.75">
      <c r="A43">
        <v>42</v>
      </c>
      <c r="B43" s="1">
        <v>20800</v>
      </c>
      <c r="C43">
        <v>16700</v>
      </c>
      <c r="D43" s="10">
        <f t="shared" si="5"/>
        <v>4.222716471147583</v>
      </c>
      <c r="E43" s="17">
        <f t="shared" si="6"/>
        <v>0.004123950537519824</v>
      </c>
      <c r="F43" s="17">
        <f t="shared" si="7"/>
        <v>-0.0002648318239435618</v>
      </c>
      <c r="G43" s="20">
        <f t="shared" si="8"/>
        <v>1.4761904761904763</v>
      </c>
      <c r="H43" s="10">
        <f t="shared" si="9"/>
        <v>0.6774193548387096</v>
      </c>
    </row>
    <row r="44" spans="1:8" ht="12.75">
      <c r="A44">
        <v>43</v>
      </c>
      <c r="B44" s="1">
        <v>34713</v>
      </c>
      <c r="C44">
        <v>16600</v>
      </c>
      <c r="D44" s="10">
        <f t="shared" si="5"/>
        <v>4.220108088040055</v>
      </c>
      <c r="E44" s="17">
        <f t="shared" si="6"/>
        <v>0.004465764452685478</v>
      </c>
      <c r="F44" s="17">
        <f t="shared" si="7"/>
        <v>-0.0002984308518828799</v>
      </c>
      <c r="G44" s="20">
        <f t="shared" si="8"/>
        <v>1.441860465116279</v>
      </c>
      <c r="H44" s="10">
        <f t="shared" si="9"/>
        <v>0.6935483870967742</v>
      </c>
    </row>
    <row r="45" spans="1:8" ht="12.75">
      <c r="A45">
        <v>44</v>
      </c>
      <c r="B45" s="1">
        <v>18285</v>
      </c>
      <c r="C45">
        <v>16300</v>
      </c>
      <c r="D45" s="10">
        <f t="shared" si="5"/>
        <v>4.212187604403958</v>
      </c>
      <c r="E45" s="17">
        <f t="shared" si="6"/>
        <v>0.0055870929397706486</v>
      </c>
      <c r="F45" s="17">
        <f t="shared" si="7"/>
        <v>-0.0004176176485404206</v>
      </c>
      <c r="G45" s="20">
        <f t="shared" si="8"/>
        <v>1.4090909090909092</v>
      </c>
      <c r="H45" s="10">
        <f t="shared" si="9"/>
        <v>0.7096774193548386</v>
      </c>
    </row>
    <row r="46" spans="1:8" ht="12.75">
      <c r="A46">
        <v>45</v>
      </c>
      <c r="B46" s="1">
        <v>22636</v>
      </c>
      <c r="C46">
        <v>16000</v>
      </c>
      <c r="D46" s="10">
        <f t="shared" si="5"/>
        <v>4.204119982655925</v>
      </c>
      <c r="E46" s="17">
        <f t="shared" si="6"/>
        <v>0.006858238231986194</v>
      </c>
      <c r="F46" s="17">
        <f t="shared" si="7"/>
        <v>-0.0005679614384597024</v>
      </c>
      <c r="G46" s="20">
        <f t="shared" si="8"/>
        <v>1.3777777777777778</v>
      </c>
      <c r="H46" s="10">
        <f t="shared" si="9"/>
        <v>0.7258064516129032</v>
      </c>
    </row>
    <row r="47" spans="1:8" ht="12.75">
      <c r="A47">
        <v>46</v>
      </c>
      <c r="B47" s="1">
        <v>14647</v>
      </c>
      <c r="C47">
        <v>15900</v>
      </c>
      <c r="D47" s="10">
        <f t="shared" si="5"/>
        <v>4.201397124320452</v>
      </c>
      <c r="E47" s="17">
        <f t="shared" si="6"/>
        <v>0.007316636388249187</v>
      </c>
      <c r="F47" s="17">
        <f t="shared" si="7"/>
        <v>-0.0006258456081526874</v>
      </c>
      <c r="G47" s="20">
        <f t="shared" si="8"/>
        <v>1.3478260869565217</v>
      </c>
      <c r="H47" s="10">
        <f t="shared" si="9"/>
        <v>0.7419354838709677</v>
      </c>
    </row>
    <row r="48" spans="1:8" ht="12.75">
      <c r="A48">
        <v>47</v>
      </c>
      <c r="B48" s="1">
        <v>28893</v>
      </c>
      <c r="C48">
        <v>15000</v>
      </c>
      <c r="D48" s="10">
        <f t="shared" si="5"/>
        <v>4.176091259055681</v>
      </c>
      <c r="E48" s="17">
        <f t="shared" si="6"/>
        <v>0.012286215964140309</v>
      </c>
      <c r="F48" s="17">
        <f t="shared" si="7"/>
        <v>-0.0013618435475532</v>
      </c>
      <c r="G48" s="20">
        <f t="shared" si="8"/>
        <v>1.3191489361702127</v>
      </c>
      <c r="H48" s="10">
        <f t="shared" si="9"/>
        <v>0.7580645161290324</v>
      </c>
    </row>
    <row r="49" spans="1:8" ht="12.75">
      <c r="A49">
        <v>48</v>
      </c>
      <c r="B49" s="1">
        <v>24871</v>
      </c>
      <c r="C49">
        <v>14600</v>
      </c>
      <c r="D49" s="10">
        <f t="shared" si="5"/>
        <v>4.164352855784437</v>
      </c>
      <c r="E49" s="17">
        <f t="shared" si="6"/>
        <v>0.015026250542009612</v>
      </c>
      <c r="F49" s="17">
        <f t="shared" si="7"/>
        <v>-0.0018419419488785499</v>
      </c>
      <c r="G49" s="20">
        <f t="shared" si="8"/>
        <v>1.2916666666666667</v>
      </c>
      <c r="H49" s="10">
        <f t="shared" si="9"/>
        <v>0.7741935483870968</v>
      </c>
    </row>
    <row r="50" spans="1:8" ht="12.75">
      <c r="A50">
        <v>49</v>
      </c>
      <c r="B50" s="1">
        <v>32518</v>
      </c>
      <c r="C50">
        <v>14600</v>
      </c>
      <c r="D50" s="10">
        <f t="shared" si="5"/>
        <v>4.164352855784437</v>
      </c>
      <c r="E50" s="17">
        <f t="shared" si="6"/>
        <v>0.015026250542009612</v>
      </c>
      <c r="F50" s="17">
        <f t="shared" si="7"/>
        <v>-0.0018419419488785499</v>
      </c>
      <c r="G50" s="20">
        <f t="shared" si="8"/>
        <v>1.2653061224489797</v>
      </c>
      <c r="H50" s="10">
        <f t="shared" si="9"/>
        <v>0.7903225806451613</v>
      </c>
    </row>
    <row r="51" spans="1:8" ht="12.75">
      <c r="A51">
        <v>50</v>
      </c>
      <c r="B51" s="1">
        <v>27399</v>
      </c>
      <c r="C51">
        <v>14500</v>
      </c>
      <c r="D51" s="10">
        <f t="shared" si="5"/>
        <v>4.161368002234975</v>
      </c>
      <c r="E51" s="17">
        <f t="shared" si="6"/>
        <v>0.015766936186300647</v>
      </c>
      <c r="F51" s="17">
        <f t="shared" si="7"/>
        <v>-0.001979798381382861</v>
      </c>
      <c r="G51" s="20">
        <f t="shared" si="8"/>
        <v>1.24</v>
      </c>
      <c r="H51" s="10">
        <f t="shared" si="9"/>
        <v>0.8064516129032259</v>
      </c>
    </row>
    <row r="52" spans="1:8" ht="12.75">
      <c r="A52">
        <v>51</v>
      </c>
      <c r="B52" s="1">
        <v>30988</v>
      </c>
      <c r="C52">
        <v>14400</v>
      </c>
      <c r="D52" s="10">
        <f t="shared" si="5"/>
        <v>4.158362492095249</v>
      </c>
      <c r="E52" s="17">
        <f t="shared" si="6"/>
        <v>0.016530751822384563</v>
      </c>
      <c r="F52" s="17">
        <f t="shared" si="7"/>
        <v>-0.002125391350058976</v>
      </c>
      <c r="G52" s="20">
        <f t="shared" si="8"/>
        <v>1.2156862745098038</v>
      </c>
      <c r="H52" s="10">
        <f t="shared" si="9"/>
        <v>0.8225806451612904</v>
      </c>
    </row>
    <row r="53" spans="1:8" ht="12.75">
      <c r="A53">
        <v>52</v>
      </c>
      <c r="B53" s="1">
        <v>15376</v>
      </c>
      <c r="C53">
        <v>13900</v>
      </c>
      <c r="D53" s="10">
        <f t="shared" si="5"/>
        <v>4.143014800254095</v>
      </c>
      <c r="E53" s="17">
        <f t="shared" si="6"/>
        <v>0.020712869459278277</v>
      </c>
      <c r="F53" s="17">
        <f t="shared" si="7"/>
        <v>-0.0029809891967494807</v>
      </c>
      <c r="G53" s="20">
        <f t="shared" si="8"/>
        <v>1.1923076923076923</v>
      </c>
      <c r="H53" s="10">
        <f t="shared" si="9"/>
        <v>0.8387096774193549</v>
      </c>
    </row>
    <row r="54" spans="1:8" ht="12.75">
      <c r="A54">
        <v>53</v>
      </c>
      <c r="B54" s="1">
        <v>26655</v>
      </c>
      <c r="C54">
        <v>13000</v>
      </c>
      <c r="D54" s="10">
        <f t="shared" si="5"/>
        <v>4.113943352306837</v>
      </c>
      <c r="E54" s="17">
        <f t="shared" si="6"/>
        <v>0.029925924540382533</v>
      </c>
      <c r="F54" s="17">
        <f t="shared" si="7"/>
        <v>-0.0051769189387320435</v>
      </c>
      <c r="G54" s="20">
        <f t="shared" si="8"/>
        <v>1.169811320754717</v>
      </c>
      <c r="H54" s="10">
        <f t="shared" si="9"/>
        <v>0.8548387096774194</v>
      </c>
    </row>
    <row r="55" spans="1:8" ht="12.75">
      <c r="A55">
        <v>54</v>
      </c>
      <c r="B55" s="1">
        <v>33654</v>
      </c>
      <c r="C55">
        <v>11700</v>
      </c>
      <c r="D55" s="10">
        <f t="shared" si="5"/>
        <v>4.068185861746161</v>
      </c>
      <c r="E55" s="17">
        <f t="shared" si="6"/>
        <v>0.04785095075476478</v>
      </c>
      <c r="F55" s="17">
        <f t="shared" si="7"/>
        <v>-0.010467328568611236</v>
      </c>
      <c r="G55" s="20">
        <f t="shared" si="8"/>
        <v>1.1481481481481481</v>
      </c>
      <c r="H55" s="10">
        <f t="shared" si="9"/>
        <v>0.8709677419354839</v>
      </c>
    </row>
    <row r="56" spans="1:8" ht="12.75">
      <c r="A56">
        <v>55</v>
      </c>
      <c r="B56" s="1">
        <v>14994</v>
      </c>
      <c r="C56">
        <v>10600</v>
      </c>
      <c r="D56" s="10">
        <f t="shared" si="5"/>
        <v>4.02530586526477</v>
      </c>
      <c r="E56" s="17">
        <f t="shared" si="6"/>
        <v>0.0684495233971951</v>
      </c>
      <c r="F56" s="17">
        <f t="shared" si="7"/>
        <v>-0.017908352854009896</v>
      </c>
      <c r="G56" s="20">
        <f t="shared" si="8"/>
        <v>1.1272727272727272</v>
      </c>
      <c r="H56" s="10">
        <f t="shared" si="9"/>
        <v>0.8870967741935485</v>
      </c>
    </row>
    <row r="57" spans="1:8" ht="12.75">
      <c r="A57">
        <v>56</v>
      </c>
      <c r="B57" s="1">
        <v>34389</v>
      </c>
      <c r="C57">
        <v>10400</v>
      </c>
      <c r="D57" s="10">
        <f t="shared" si="5"/>
        <v>4.017033339298781</v>
      </c>
      <c r="E57" s="17">
        <f t="shared" si="6"/>
        <v>0.07284661682719777</v>
      </c>
      <c r="F57" s="17">
        <f t="shared" si="7"/>
        <v>-0.01966138377350265</v>
      </c>
      <c r="G57" s="20">
        <f t="shared" si="8"/>
        <v>1.1071428571428572</v>
      </c>
      <c r="H57" s="10">
        <f t="shared" si="9"/>
        <v>0.9032258064516129</v>
      </c>
    </row>
    <row r="58" spans="1:8" ht="12.75">
      <c r="A58">
        <v>57</v>
      </c>
      <c r="B58" s="1">
        <v>35781</v>
      </c>
      <c r="C58">
        <v>10200</v>
      </c>
      <c r="D58" s="10">
        <f t="shared" si="5"/>
        <v>4.008600171761918</v>
      </c>
      <c r="E58" s="17">
        <f t="shared" si="6"/>
        <v>0.07746997793889672</v>
      </c>
      <c r="F58" s="17">
        <f t="shared" si="7"/>
        <v>-0.021562551438020994</v>
      </c>
      <c r="G58" s="20">
        <f t="shared" si="8"/>
        <v>1.087719298245614</v>
      </c>
      <c r="H58" s="10">
        <f t="shared" si="9"/>
        <v>0.9193548387096774</v>
      </c>
    </row>
    <row r="59" spans="1:8" ht="12.75">
      <c r="A59">
        <v>58</v>
      </c>
      <c r="B59" s="1">
        <v>33989</v>
      </c>
      <c r="C59">
        <v>10100</v>
      </c>
      <c r="D59" s="10">
        <f t="shared" si="5"/>
        <v>4.004321373782642</v>
      </c>
      <c r="E59" s="17">
        <f t="shared" si="6"/>
        <v>0.07987015846086477</v>
      </c>
      <c r="F59" s="17">
        <f t="shared" si="7"/>
        <v>-0.022572352256193775</v>
      </c>
      <c r="G59" s="20">
        <f t="shared" si="8"/>
        <v>1.0689655172413792</v>
      </c>
      <c r="H59" s="10">
        <f t="shared" si="9"/>
        <v>0.935483870967742</v>
      </c>
    </row>
    <row r="60" spans="1:8" ht="12.75">
      <c r="A60">
        <v>59</v>
      </c>
      <c r="B60" s="1">
        <v>28192</v>
      </c>
      <c r="C60">
        <v>9270</v>
      </c>
      <c r="D60" s="10">
        <f t="shared" si="5"/>
        <v>3.967079734144497</v>
      </c>
      <c r="E60" s="17">
        <f t="shared" si="6"/>
        <v>0.10230704786988766</v>
      </c>
      <c r="F60" s="17">
        <f t="shared" si="7"/>
        <v>-0.03272339310419384</v>
      </c>
      <c r="G60" s="20">
        <f t="shared" si="8"/>
        <v>1.0508474576271187</v>
      </c>
      <c r="H60" s="10">
        <f t="shared" si="9"/>
        <v>0.9516129032258064</v>
      </c>
    </row>
    <row r="61" spans="1:8" ht="12.75">
      <c r="A61">
        <v>60</v>
      </c>
      <c r="B61" s="1">
        <v>16003</v>
      </c>
      <c r="C61">
        <v>8890</v>
      </c>
      <c r="D61" s="10">
        <f t="shared" si="5"/>
        <v>3.9489017609702137</v>
      </c>
      <c r="E61" s="17">
        <f t="shared" si="6"/>
        <v>0.11426610795719219</v>
      </c>
      <c r="F61" s="17">
        <f t="shared" si="7"/>
        <v>-0.038625681276544234</v>
      </c>
      <c r="G61" s="20">
        <f t="shared" si="8"/>
        <v>1.0333333333333334</v>
      </c>
      <c r="H61" s="10">
        <f t="shared" si="9"/>
        <v>0.9677419354838709</v>
      </c>
    </row>
    <row r="62" spans="1:8" ht="12.75">
      <c r="A62">
        <v>61</v>
      </c>
      <c r="B62" s="1">
        <v>33202</v>
      </c>
      <c r="C62">
        <v>8600</v>
      </c>
      <c r="D62" s="10">
        <f t="shared" si="5"/>
        <v>3.934498451243568</v>
      </c>
      <c r="E62" s="17">
        <f t="shared" si="6"/>
        <v>0.12421114271186277</v>
      </c>
      <c r="F62" s="17">
        <f t="shared" si="7"/>
        <v>-0.043776479811068254</v>
      </c>
      <c r="G62" s="20">
        <f t="shared" si="8"/>
        <v>1.0163934426229508</v>
      </c>
      <c r="H62" s="10">
        <f t="shared" si="9"/>
        <v>0.9838709677419355</v>
      </c>
    </row>
    <row r="63" spans="3:6" ht="12.75">
      <c r="C63" s="4" t="s">
        <v>56</v>
      </c>
      <c r="D63" s="4" t="s">
        <v>57</v>
      </c>
      <c r="E63" s="4" t="s">
        <v>65</v>
      </c>
      <c r="F63" s="4" t="s">
        <v>65</v>
      </c>
    </row>
    <row r="64" spans="3:6" ht="12.75">
      <c r="C64" s="15">
        <f>AVERAGE(C2:C62)</f>
        <v>20686.22950819672</v>
      </c>
      <c r="D64" s="15">
        <f>AVERAGE(D2:D62)</f>
        <v>4.286934463466869</v>
      </c>
      <c r="E64" s="10">
        <f>SUM(E2:E62)</f>
        <v>1.580413527035872</v>
      </c>
      <c r="F64" s="10">
        <f>SUM(F2:F62)</f>
        <v>-0.06649420477221503</v>
      </c>
    </row>
    <row r="66" ht="12.75">
      <c r="D66" s="51" t="s">
        <v>84</v>
      </c>
    </row>
    <row r="67" ht="13.5" thickBot="1">
      <c r="D67" s="63" t="s">
        <v>88</v>
      </c>
    </row>
    <row r="68" spans="4:6" ht="13.5" thickTop="1">
      <c r="D68" s="17" t="s">
        <v>85</v>
      </c>
      <c r="E68" s="3" t="s">
        <v>66</v>
      </c>
      <c r="F68" s="17">
        <f>$E$64/(61-1)</f>
        <v>0.026340225450597866</v>
      </c>
    </row>
    <row r="69" spans="4:6" ht="12.75">
      <c r="D69" s="17" t="s">
        <v>86</v>
      </c>
      <c r="E69" s="3" t="s">
        <v>67</v>
      </c>
      <c r="F69" s="17">
        <f>$F$68^(1/2)</f>
        <v>0.16229672039384488</v>
      </c>
    </row>
    <row r="70" spans="4:6" ht="12.75">
      <c r="D70" s="17" t="s">
        <v>87</v>
      </c>
      <c r="E70" s="3" t="s">
        <v>68</v>
      </c>
      <c r="F70" s="17">
        <f>(61*$F$64)/((61-1)*(61-2)*($F$69^3))</f>
        <v>-0.26802859988622674</v>
      </c>
    </row>
    <row r="71" spans="5:6" ht="25.5">
      <c r="E71" s="50" t="s">
        <v>83</v>
      </c>
      <c r="F71" s="17">
        <v>-0.216593602096024</v>
      </c>
    </row>
    <row r="73" spans="4:9" ht="13.5" thickBot="1">
      <c r="D73" s="29" t="s">
        <v>70</v>
      </c>
      <c r="E73" s="30" t="s">
        <v>71</v>
      </c>
      <c r="F73" s="31" t="s">
        <v>91</v>
      </c>
      <c r="G73" s="31" t="s">
        <v>72</v>
      </c>
      <c r="H73" s="31" t="s">
        <v>92</v>
      </c>
      <c r="I73" s="24" t="s">
        <v>73</v>
      </c>
    </row>
    <row r="74" spans="4:9" ht="13.5" thickTop="1">
      <c r="D74" s="32">
        <v>2</v>
      </c>
      <c r="E74" s="33">
        <v>0.033</v>
      </c>
      <c r="F74" s="33">
        <v>0.05</v>
      </c>
      <c r="G74" s="32">
        <v>-0.17000000000000004</v>
      </c>
      <c r="H74" s="33">
        <v>0.03582091235632401</v>
      </c>
      <c r="I74" s="75">
        <f>10^($D$64+(H74*$F$69))</f>
        <v>19622.217264040002</v>
      </c>
    </row>
    <row r="75" spans="4:9" ht="12.75">
      <c r="D75" s="34">
        <v>5</v>
      </c>
      <c r="E75" s="35">
        <v>0.85</v>
      </c>
      <c r="F75" s="35">
        <v>0.853</v>
      </c>
      <c r="G75" s="32">
        <v>-0.030000000000000034</v>
      </c>
      <c r="H75" s="33">
        <v>0.8504978080628807</v>
      </c>
      <c r="I75" s="75">
        <f aca="true" t="shared" si="10" ref="I75:I80">10^($D$64+(H75*$F$69))</f>
        <v>26605.257610320376</v>
      </c>
    </row>
    <row r="76" spans="4:9" ht="12.75">
      <c r="D76" s="34">
        <v>10</v>
      </c>
      <c r="E76" s="35">
        <v>1.258</v>
      </c>
      <c r="F76" s="35">
        <v>1.245</v>
      </c>
      <c r="G76" s="32">
        <v>0.12999999999999903</v>
      </c>
      <c r="H76" s="33">
        <v>1.255842831727517</v>
      </c>
      <c r="I76" s="75">
        <f t="shared" si="10"/>
        <v>30956.6271458665</v>
      </c>
    </row>
    <row r="77" spans="4:9" ht="12.75">
      <c r="D77" s="34">
        <v>25</v>
      </c>
      <c r="E77" s="35">
        <v>1.68</v>
      </c>
      <c r="F77" s="35">
        <v>1.643</v>
      </c>
      <c r="G77" s="32">
        <v>0.3699999999999993</v>
      </c>
      <c r="H77" s="33">
        <v>1.6738603672244712</v>
      </c>
      <c r="I77" s="75">
        <f t="shared" si="10"/>
        <v>36190.66068036898</v>
      </c>
    </row>
    <row r="78" spans="4:9" ht="12.75">
      <c r="D78" s="34">
        <v>50</v>
      </c>
      <c r="E78" s="35">
        <v>1.945</v>
      </c>
      <c r="F78" s="35">
        <v>1.89</v>
      </c>
      <c r="G78" s="32">
        <v>0.5500000000000017</v>
      </c>
      <c r="H78" s="33">
        <v>1.9358735188471872</v>
      </c>
      <c r="I78" s="75">
        <f t="shared" si="10"/>
        <v>39913.55276200287</v>
      </c>
    </row>
    <row r="79" spans="4:9" ht="12.75">
      <c r="D79" s="34">
        <v>100</v>
      </c>
      <c r="E79" s="35">
        <v>2.178</v>
      </c>
      <c r="F79" s="35">
        <v>2.104</v>
      </c>
      <c r="G79" s="32">
        <v>0.7399999999999985</v>
      </c>
      <c r="H79" s="33">
        <v>2.1657207344489424</v>
      </c>
      <c r="I79" s="75">
        <f t="shared" si="10"/>
        <v>43493.44776600042</v>
      </c>
    </row>
    <row r="80" spans="4:9" ht="12.75">
      <c r="D80" s="34">
        <v>200</v>
      </c>
      <c r="E80" s="35">
        <v>2.388</v>
      </c>
      <c r="F80" s="35">
        <v>2.294</v>
      </c>
      <c r="G80" s="32">
        <v>0.9399999999999988</v>
      </c>
      <c r="H80" s="33">
        <v>2.372402014029738</v>
      </c>
      <c r="I80" s="75">
        <f t="shared" si="10"/>
        <v>46985.897809784816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:C12"/>
    </sheetView>
  </sheetViews>
  <sheetFormatPr defaultColWidth="11.421875" defaultRowHeight="12.75"/>
  <cols>
    <col min="1" max="1" width="15.00390625" style="37" customWidth="1"/>
    <col min="2" max="2" width="17.421875" style="37" customWidth="1"/>
    <col min="3" max="3" width="23.7109375" style="37" customWidth="1"/>
    <col min="4" max="16384" width="11.421875" style="37" customWidth="1"/>
  </cols>
  <sheetData>
    <row r="1" ht="12.75">
      <c r="A1" s="36"/>
    </row>
    <row r="2" spans="1:3" ht="12.75">
      <c r="A2" s="69" t="s">
        <v>74</v>
      </c>
      <c r="B2" s="70"/>
      <c r="C2" s="71"/>
    </row>
    <row r="3" spans="1:3" ht="12.75">
      <c r="A3" s="72" t="s">
        <v>75</v>
      </c>
      <c r="B3" s="73"/>
      <c r="C3" s="74"/>
    </row>
    <row r="4" spans="1:3" ht="12.75">
      <c r="A4" s="38" t="s">
        <v>76</v>
      </c>
      <c r="B4" s="39" t="s">
        <v>77</v>
      </c>
      <c r="C4" s="39" t="s">
        <v>78</v>
      </c>
    </row>
    <row r="5" spans="1:3" ht="13.5" thickBot="1">
      <c r="A5" s="40" t="s">
        <v>79</v>
      </c>
      <c r="B5" s="43" t="s">
        <v>92</v>
      </c>
      <c r="C5" s="43" t="s">
        <v>73</v>
      </c>
    </row>
    <row r="6" spans="1:3" ht="13.5" thickTop="1">
      <c r="A6" s="41">
        <v>2</v>
      </c>
      <c r="B6" s="44">
        <v>0.03582091235632401</v>
      </c>
      <c r="C6" s="76">
        <v>19622.217264040002</v>
      </c>
    </row>
    <row r="7" spans="1:3" ht="12.75">
      <c r="A7" s="42">
        <v>5</v>
      </c>
      <c r="B7" s="44">
        <v>0.8504978080628807</v>
      </c>
      <c r="C7" s="76">
        <v>26605.257610320376</v>
      </c>
    </row>
    <row r="8" spans="1:3" ht="12.75">
      <c r="A8" s="42">
        <v>10</v>
      </c>
      <c r="B8" s="44">
        <v>1.255842831727517</v>
      </c>
      <c r="C8" s="76">
        <v>30956.6271458665</v>
      </c>
    </row>
    <row r="9" spans="1:3" ht="12.75">
      <c r="A9" s="42">
        <v>25</v>
      </c>
      <c r="B9" s="44">
        <v>1.6738603672244712</v>
      </c>
      <c r="C9" s="76">
        <v>36190.66068036898</v>
      </c>
    </row>
    <row r="10" spans="1:3" ht="12.75">
      <c r="A10" s="42">
        <v>50</v>
      </c>
      <c r="B10" s="44">
        <v>1.9358735188471872</v>
      </c>
      <c r="C10" s="76">
        <v>39913.55276200287</v>
      </c>
    </row>
    <row r="11" spans="1:3" ht="12.75">
      <c r="A11" s="42">
        <v>100</v>
      </c>
      <c r="B11" s="44">
        <v>2.1657207344489424</v>
      </c>
      <c r="C11" s="76">
        <v>43493.44776600042</v>
      </c>
    </row>
    <row r="12" spans="1:3" ht="12.75">
      <c r="A12" s="42">
        <v>200</v>
      </c>
      <c r="B12" s="44">
        <v>2.372402014029738</v>
      </c>
      <c r="C12" s="76">
        <v>46985.897809784816</v>
      </c>
    </row>
  </sheetData>
  <sheetProtection/>
  <mergeCells count="2">
    <mergeCell ref="A2:C2"/>
    <mergeCell ref="A3:C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6" sqref="B6:C12"/>
    </sheetView>
  </sheetViews>
  <sheetFormatPr defaultColWidth="11.421875" defaultRowHeight="12.75"/>
  <cols>
    <col min="1" max="1" width="15.00390625" style="37" customWidth="1"/>
    <col min="2" max="2" width="17.421875" style="37" customWidth="1"/>
    <col min="3" max="3" width="25.140625" style="37" bestFit="1" customWidth="1"/>
    <col min="4" max="16384" width="11.421875" style="37" customWidth="1"/>
  </cols>
  <sheetData>
    <row r="1" ht="12.75">
      <c r="A1" s="36"/>
    </row>
    <row r="2" spans="1:3" ht="12.75">
      <c r="A2" s="69" t="s">
        <v>74</v>
      </c>
      <c r="B2" s="70"/>
      <c r="C2" s="71"/>
    </row>
    <row r="3" spans="1:3" ht="12.75">
      <c r="A3" s="72" t="s">
        <v>80</v>
      </c>
      <c r="B3" s="73"/>
      <c r="C3" s="74"/>
    </row>
    <row r="4" spans="1:3" ht="12.75">
      <c r="A4" s="38" t="s">
        <v>76</v>
      </c>
      <c r="B4" s="39" t="s">
        <v>77</v>
      </c>
      <c r="C4" s="39" t="s">
        <v>78</v>
      </c>
    </row>
    <row r="5" spans="1:3" ht="13.5" thickBot="1">
      <c r="A5" s="40" t="s">
        <v>79</v>
      </c>
      <c r="B5" s="45" t="s">
        <v>92</v>
      </c>
      <c r="C5" s="47" t="s">
        <v>73</v>
      </c>
    </row>
    <row r="6" spans="1:3" ht="13.5" thickTop="1">
      <c r="A6" s="41">
        <v>2</v>
      </c>
      <c r="B6" s="46">
        <v>0.03582091235632401</v>
      </c>
      <c r="C6" s="76">
        <v>19622.217264040002</v>
      </c>
    </row>
    <row r="7" spans="1:3" ht="12.75">
      <c r="A7" s="42">
        <v>5</v>
      </c>
      <c r="B7" s="46">
        <v>0.8504978080628807</v>
      </c>
      <c r="C7" s="76">
        <v>26605.257610320376</v>
      </c>
    </row>
    <row r="8" spans="1:3" ht="12.75">
      <c r="A8" s="42">
        <v>10</v>
      </c>
      <c r="B8" s="46">
        <v>1.255842831727517</v>
      </c>
      <c r="C8" s="76">
        <v>30956.6271458665</v>
      </c>
    </row>
    <row r="9" spans="1:3" ht="12.75">
      <c r="A9" s="42">
        <v>25</v>
      </c>
      <c r="B9" s="46">
        <v>1.6738603672244712</v>
      </c>
      <c r="C9" s="76">
        <v>36190.66068036898</v>
      </c>
    </row>
    <row r="10" spans="1:3" ht="12.75">
      <c r="A10" s="42">
        <v>50</v>
      </c>
      <c r="B10" s="46">
        <v>1.9358735188471872</v>
      </c>
      <c r="C10" s="76">
        <v>39913.55276200287</v>
      </c>
    </row>
    <row r="11" spans="1:3" ht="12.75">
      <c r="A11" s="42">
        <v>100</v>
      </c>
      <c r="B11" s="46">
        <v>2.1657207344489424</v>
      </c>
      <c r="C11" s="76">
        <v>43493.44776600042</v>
      </c>
    </row>
    <row r="12" spans="1:3" ht="12.75">
      <c r="A12" s="42">
        <v>200</v>
      </c>
      <c r="B12" s="46">
        <v>2.372402014029738</v>
      </c>
      <c r="C12" s="76">
        <v>46985.897809784816</v>
      </c>
    </row>
    <row r="16" spans="1:3" ht="12.75">
      <c r="A16" s="69" t="s">
        <v>74</v>
      </c>
      <c r="B16" s="70"/>
      <c r="C16" s="71"/>
    </row>
    <row r="17" spans="1:3" ht="12.75">
      <c r="A17" s="72" t="s">
        <v>81</v>
      </c>
      <c r="B17" s="73"/>
      <c r="C17" s="74"/>
    </row>
    <row r="18" spans="1:3" ht="12.75">
      <c r="A18" s="38" t="s">
        <v>76</v>
      </c>
      <c r="B18" s="39" t="s">
        <v>77</v>
      </c>
      <c r="C18" s="39" t="s">
        <v>78</v>
      </c>
    </row>
    <row r="19" spans="1:3" ht="13.5" thickBot="1">
      <c r="A19" s="40" t="s">
        <v>79</v>
      </c>
      <c r="B19" s="45" t="s">
        <v>82</v>
      </c>
      <c r="C19" s="47" t="s">
        <v>21</v>
      </c>
    </row>
    <row r="20" spans="1:4" ht="13.5" thickTop="1">
      <c r="A20" s="41">
        <v>2</v>
      </c>
      <c r="B20" s="48">
        <v>0.05502429268224556</v>
      </c>
      <c r="C20" s="77">
        <v>16110.63874640623</v>
      </c>
      <c r="D20" s="78"/>
    </row>
    <row r="21" spans="1:4" ht="12.75">
      <c r="A21" s="42">
        <v>5</v>
      </c>
      <c r="B21" s="49">
        <v>0.8536280365852806</v>
      </c>
      <c r="C21" s="77">
        <v>21695.17054404378</v>
      </c>
      <c r="D21" s="78"/>
    </row>
    <row r="22" spans="1:4" ht="12.75">
      <c r="A22" s="42">
        <v>10</v>
      </c>
      <c r="B22" s="49">
        <v>1.2406037439030353</v>
      </c>
      <c r="C22" s="77">
        <v>25060.705353651847</v>
      </c>
      <c r="D22" s="78"/>
    </row>
    <row r="23" spans="1:4" ht="12.75">
      <c r="A23" s="42">
        <v>25</v>
      </c>
      <c r="B23" s="49">
        <v>1.631381323172307</v>
      </c>
      <c r="C23" s="77">
        <v>28989.37336173337</v>
      </c>
      <c r="D23" s="78"/>
    </row>
    <row r="24" spans="1:4" ht="12.75">
      <c r="A24" s="42">
        <v>50</v>
      </c>
      <c r="B24" s="49">
        <v>1.8724149756121404</v>
      </c>
      <c r="C24" s="77">
        <v>31713.85275783567</v>
      </c>
      <c r="D24" s="78"/>
    </row>
    <row r="25" spans="1:4" ht="12.75">
      <c r="A25" s="42">
        <v>100</v>
      </c>
      <c r="B25" s="49">
        <v>2.080448628051974</v>
      </c>
      <c r="C25" s="77">
        <v>34270.33000692305</v>
      </c>
      <c r="D25" s="78"/>
    </row>
    <row r="26" spans="1:4" ht="12.75">
      <c r="A26" s="42">
        <v>200</v>
      </c>
      <c r="B26" s="49">
        <v>2.264796298784448</v>
      </c>
      <c r="C26" s="77">
        <v>36707.44031367786</v>
      </c>
      <c r="D26" s="78"/>
    </row>
  </sheetData>
  <sheetProtection/>
  <mergeCells count="4">
    <mergeCell ref="A2:C2"/>
    <mergeCell ref="A3:C3"/>
    <mergeCell ref="A16:C16"/>
    <mergeCell ref="A17:C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K21" sqref="K21"/>
    </sheetView>
  </sheetViews>
  <sheetFormatPr defaultColWidth="8.8515625" defaultRowHeight="12.75"/>
  <cols>
    <col min="1" max="1" width="10.00390625" style="0" bestFit="1" customWidth="1"/>
    <col min="2" max="2" width="9.00390625" style="0" bestFit="1" customWidth="1"/>
    <col min="3" max="3" width="21.00390625" style="0" bestFit="1" customWidth="1"/>
    <col min="4" max="4" width="24.7109375" style="0" bestFit="1" customWidth="1"/>
  </cols>
  <sheetData>
    <row r="1" spans="1:4" ht="12.75">
      <c r="A1" s="3" t="s">
        <v>45</v>
      </c>
      <c r="B1" s="3" t="s">
        <v>46</v>
      </c>
      <c r="C1" s="3" t="s">
        <v>47</v>
      </c>
      <c r="D1" s="3" t="s">
        <v>48</v>
      </c>
    </row>
    <row r="2" spans="1:4" ht="12.75">
      <c r="A2" t="s">
        <v>44</v>
      </c>
      <c r="B2">
        <v>14306500</v>
      </c>
      <c r="C2" s="1">
        <v>14647</v>
      </c>
      <c r="D2">
        <v>15900</v>
      </c>
    </row>
    <row r="3" spans="1:4" ht="12.75">
      <c r="A3" t="s">
        <v>44</v>
      </c>
      <c r="B3">
        <v>14306500</v>
      </c>
      <c r="C3" s="1">
        <v>14994</v>
      </c>
      <c r="D3">
        <v>10600</v>
      </c>
    </row>
    <row r="4" spans="1:4" ht="12.75">
      <c r="A4" t="s">
        <v>44</v>
      </c>
      <c r="B4">
        <v>14306500</v>
      </c>
      <c r="C4" s="1">
        <v>15376</v>
      </c>
      <c r="D4">
        <v>13900</v>
      </c>
    </row>
    <row r="5" spans="1:4" ht="12.75">
      <c r="A5" t="s">
        <v>44</v>
      </c>
      <c r="B5">
        <v>14306500</v>
      </c>
      <c r="C5" s="1">
        <v>15707</v>
      </c>
      <c r="D5">
        <v>22900</v>
      </c>
    </row>
    <row r="6" spans="1:4" ht="12.75">
      <c r="A6" t="s">
        <v>44</v>
      </c>
      <c r="B6">
        <v>14306500</v>
      </c>
      <c r="C6" s="1">
        <v>16003</v>
      </c>
      <c r="D6">
        <v>8890</v>
      </c>
    </row>
    <row r="7" spans="1:4" ht="12.75">
      <c r="A7" t="s">
        <v>44</v>
      </c>
      <c r="B7">
        <v>14306500</v>
      </c>
      <c r="C7" s="1">
        <v>16476</v>
      </c>
      <c r="D7">
        <v>17900</v>
      </c>
    </row>
    <row r="8" spans="1:4" ht="12.75">
      <c r="A8" t="s">
        <v>44</v>
      </c>
      <c r="B8">
        <v>14306500</v>
      </c>
      <c r="C8" s="1">
        <v>16799</v>
      </c>
      <c r="D8">
        <v>19100</v>
      </c>
    </row>
    <row r="9" spans="1:4" ht="12.75">
      <c r="A9" t="s">
        <v>44</v>
      </c>
      <c r="B9">
        <v>14306500</v>
      </c>
      <c r="C9" s="1">
        <v>17151</v>
      </c>
      <c r="D9">
        <v>26400</v>
      </c>
    </row>
    <row r="10" spans="1:4" ht="12.75">
      <c r="A10" t="s">
        <v>44</v>
      </c>
      <c r="B10">
        <v>14306500</v>
      </c>
      <c r="C10" s="1">
        <v>17539</v>
      </c>
      <c r="D10">
        <v>27800</v>
      </c>
    </row>
    <row r="11" spans="1:4" ht="12.75">
      <c r="A11" t="s">
        <v>44</v>
      </c>
      <c r="B11">
        <v>14306500</v>
      </c>
      <c r="C11" s="1">
        <v>17946</v>
      </c>
      <c r="D11">
        <v>26400</v>
      </c>
    </row>
    <row r="12" spans="1:4" ht="12.75">
      <c r="A12" t="s">
        <v>44</v>
      </c>
      <c r="B12">
        <v>14306500</v>
      </c>
      <c r="C12" s="1">
        <v>18285</v>
      </c>
      <c r="D12">
        <v>16300</v>
      </c>
    </row>
    <row r="13" spans="1:4" ht="12.75">
      <c r="A13" t="s">
        <v>44</v>
      </c>
      <c r="B13">
        <v>14306500</v>
      </c>
      <c r="C13" s="1">
        <v>18649</v>
      </c>
      <c r="D13">
        <v>19300</v>
      </c>
    </row>
    <row r="14" spans="1:4" ht="12.75">
      <c r="A14" t="s">
        <v>44</v>
      </c>
      <c r="B14">
        <v>14306500</v>
      </c>
      <c r="C14" s="1">
        <v>18967</v>
      </c>
      <c r="D14">
        <v>22300</v>
      </c>
    </row>
    <row r="15" spans="1:4" ht="12.75">
      <c r="A15" t="s">
        <v>44</v>
      </c>
      <c r="B15">
        <v>14306500</v>
      </c>
      <c r="C15" s="1">
        <v>19377</v>
      </c>
      <c r="D15">
        <v>26100</v>
      </c>
    </row>
    <row r="16" spans="1:4" ht="12.75">
      <c r="A16" t="s">
        <v>44</v>
      </c>
      <c r="B16">
        <v>14306500</v>
      </c>
      <c r="C16" s="1">
        <v>19752</v>
      </c>
      <c r="D16">
        <v>24200</v>
      </c>
    </row>
    <row r="17" spans="1:4" ht="12.75">
      <c r="A17" t="s">
        <v>44</v>
      </c>
      <c r="B17">
        <v>14306500</v>
      </c>
      <c r="C17" s="1">
        <v>20089</v>
      </c>
      <c r="D17">
        <v>17500</v>
      </c>
    </row>
    <row r="18" spans="1:4" ht="12.75">
      <c r="A18" t="s">
        <v>44</v>
      </c>
      <c r="B18">
        <v>14306500</v>
      </c>
      <c r="C18" s="1">
        <v>20444</v>
      </c>
      <c r="D18">
        <v>32200</v>
      </c>
    </row>
    <row r="19" spans="1:4" ht="12.75">
      <c r="A19" t="s">
        <v>44</v>
      </c>
      <c r="B19">
        <v>14306500</v>
      </c>
      <c r="C19" s="1">
        <v>20800</v>
      </c>
      <c r="D19">
        <v>16700</v>
      </c>
    </row>
    <row r="20" spans="1:4" ht="12.75">
      <c r="A20" t="s">
        <v>44</v>
      </c>
      <c r="B20">
        <v>14306500</v>
      </c>
      <c r="C20" s="1">
        <v>21174</v>
      </c>
      <c r="D20">
        <v>19800</v>
      </c>
    </row>
    <row r="21" spans="1:4" ht="12.75">
      <c r="A21" t="s">
        <v>44</v>
      </c>
      <c r="B21">
        <v>14306500</v>
      </c>
      <c r="C21" s="1">
        <v>21562</v>
      </c>
      <c r="D21">
        <v>18900</v>
      </c>
    </row>
    <row r="22" spans="1:4" ht="12.75">
      <c r="A22" t="s">
        <v>44</v>
      </c>
      <c r="B22">
        <v>14306500</v>
      </c>
      <c r="C22" s="1">
        <v>21955</v>
      </c>
      <c r="D22">
        <v>20700</v>
      </c>
    </row>
    <row r="23" spans="1:4" ht="12.75">
      <c r="A23" t="s">
        <v>44</v>
      </c>
      <c r="B23">
        <v>14306500</v>
      </c>
      <c r="C23" s="1">
        <v>22244</v>
      </c>
      <c r="D23">
        <v>32800</v>
      </c>
    </row>
    <row r="24" spans="1:4" ht="12.75">
      <c r="A24" t="s">
        <v>44</v>
      </c>
      <c r="B24">
        <v>14306500</v>
      </c>
      <c r="C24" s="1">
        <v>22636</v>
      </c>
      <c r="D24">
        <v>16000</v>
      </c>
    </row>
    <row r="25" spans="1:4" ht="12.75">
      <c r="A25" t="s">
        <v>44</v>
      </c>
      <c r="B25">
        <v>14306500</v>
      </c>
      <c r="C25" s="1">
        <v>22976</v>
      </c>
      <c r="D25">
        <v>16800</v>
      </c>
    </row>
    <row r="26" spans="1:4" ht="12.75">
      <c r="A26" t="s">
        <v>44</v>
      </c>
      <c r="B26">
        <v>14306500</v>
      </c>
      <c r="C26" s="1">
        <v>23396</v>
      </c>
      <c r="D26">
        <v>28200</v>
      </c>
    </row>
    <row r="27" spans="1:4" ht="12.75">
      <c r="A27" t="s">
        <v>44</v>
      </c>
      <c r="B27">
        <v>14306500</v>
      </c>
      <c r="C27" s="1">
        <v>23733</v>
      </c>
      <c r="D27">
        <v>41800</v>
      </c>
    </row>
    <row r="28" spans="1:4" ht="12.75">
      <c r="A28" t="s">
        <v>44</v>
      </c>
      <c r="B28">
        <v>14306500</v>
      </c>
      <c r="C28" s="1">
        <v>24175</v>
      </c>
      <c r="D28">
        <v>25500</v>
      </c>
    </row>
    <row r="29" spans="1:4" ht="12.75">
      <c r="A29" t="s">
        <v>44</v>
      </c>
      <c r="B29">
        <v>14306500</v>
      </c>
      <c r="C29" s="1">
        <v>24500</v>
      </c>
      <c r="D29">
        <v>20900</v>
      </c>
    </row>
    <row r="30" spans="1:4" ht="12.75">
      <c r="A30" t="s">
        <v>44</v>
      </c>
      <c r="B30">
        <v>14306500</v>
      </c>
      <c r="C30" s="1">
        <v>24871</v>
      </c>
      <c r="D30">
        <v>14600</v>
      </c>
    </row>
    <row r="31" spans="1:4" ht="12.75">
      <c r="A31" t="s">
        <v>44</v>
      </c>
      <c r="B31">
        <v>14306500</v>
      </c>
      <c r="C31" s="1">
        <v>25177</v>
      </c>
      <c r="D31">
        <v>21200</v>
      </c>
    </row>
    <row r="32" spans="1:4" ht="12.75">
      <c r="A32" t="s">
        <v>44</v>
      </c>
      <c r="B32">
        <v>14306500</v>
      </c>
      <c r="C32" s="1">
        <v>25595</v>
      </c>
      <c r="D32">
        <v>19000</v>
      </c>
    </row>
    <row r="33" spans="1:4" ht="12.75">
      <c r="A33" t="s">
        <v>44</v>
      </c>
      <c r="B33">
        <v>14306500</v>
      </c>
      <c r="C33" s="1">
        <v>25950</v>
      </c>
      <c r="D33">
        <v>21000</v>
      </c>
    </row>
    <row r="34" spans="1:4" ht="12.75">
      <c r="A34" t="s">
        <v>44</v>
      </c>
      <c r="B34">
        <v>14306500</v>
      </c>
      <c r="C34" s="1">
        <v>26319</v>
      </c>
      <c r="D34">
        <v>37000</v>
      </c>
    </row>
    <row r="35" spans="1:4" ht="12.75">
      <c r="A35" t="s">
        <v>44</v>
      </c>
      <c r="B35">
        <v>14306500</v>
      </c>
      <c r="C35" s="1">
        <v>26655</v>
      </c>
      <c r="D35">
        <v>13000</v>
      </c>
    </row>
    <row r="36" spans="1:4" ht="12.75">
      <c r="A36" t="s">
        <v>44</v>
      </c>
      <c r="B36">
        <v>14306500</v>
      </c>
      <c r="C36" s="1">
        <v>27045</v>
      </c>
      <c r="D36">
        <v>34100</v>
      </c>
    </row>
    <row r="37" spans="1:4" ht="12.75">
      <c r="A37" t="s">
        <v>44</v>
      </c>
      <c r="B37">
        <v>14306500</v>
      </c>
      <c r="C37" s="1">
        <v>27399</v>
      </c>
      <c r="D37">
        <v>14500</v>
      </c>
    </row>
    <row r="38" spans="1:4" ht="12.75">
      <c r="A38" t="s">
        <v>44</v>
      </c>
      <c r="B38">
        <v>14306500</v>
      </c>
      <c r="C38" s="1">
        <v>27732</v>
      </c>
      <c r="D38">
        <v>23400</v>
      </c>
    </row>
    <row r="39" spans="1:4" ht="12.75">
      <c r="A39" t="s">
        <v>44</v>
      </c>
      <c r="B39">
        <v>14306500</v>
      </c>
      <c r="C39" s="1">
        <v>28192</v>
      </c>
      <c r="D39">
        <v>9270</v>
      </c>
    </row>
    <row r="40" spans="1:4" ht="12.75">
      <c r="A40" t="s">
        <v>44</v>
      </c>
      <c r="B40">
        <v>14306500</v>
      </c>
      <c r="C40" s="1">
        <v>28472</v>
      </c>
      <c r="D40">
        <v>24700</v>
      </c>
    </row>
    <row r="41" spans="1:4" ht="12.75">
      <c r="A41" t="s">
        <v>44</v>
      </c>
      <c r="B41">
        <v>14306500</v>
      </c>
      <c r="C41" s="1">
        <v>28893</v>
      </c>
      <c r="D41">
        <v>15000</v>
      </c>
    </row>
    <row r="42" spans="1:4" ht="12.75">
      <c r="A42" t="s">
        <v>44</v>
      </c>
      <c r="B42">
        <v>14306500</v>
      </c>
      <c r="C42" s="1">
        <v>29232</v>
      </c>
      <c r="D42">
        <v>19600</v>
      </c>
    </row>
    <row r="43" spans="1:4" ht="12.75">
      <c r="A43" t="s">
        <v>44</v>
      </c>
      <c r="B43">
        <v>14306500</v>
      </c>
      <c r="C43" s="1">
        <v>29581</v>
      </c>
      <c r="D43">
        <v>32500</v>
      </c>
    </row>
    <row r="44" spans="1:4" ht="12.75">
      <c r="A44" t="s">
        <v>44</v>
      </c>
      <c r="B44">
        <v>14306500</v>
      </c>
      <c r="C44" s="1">
        <v>29926</v>
      </c>
      <c r="D44">
        <v>23400</v>
      </c>
    </row>
    <row r="45" spans="1:4" ht="12.75">
      <c r="A45" t="s">
        <v>44</v>
      </c>
      <c r="B45">
        <v>14306500</v>
      </c>
      <c r="C45" s="1">
        <v>30301</v>
      </c>
      <c r="D45">
        <v>28200</v>
      </c>
    </row>
    <row r="46" spans="1:4" ht="12.75">
      <c r="A46" t="s">
        <v>44</v>
      </c>
      <c r="B46">
        <v>14306500</v>
      </c>
      <c r="C46" s="1">
        <v>30725</v>
      </c>
      <c r="D46">
        <v>18000</v>
      </c>
    </row>
    <row r="47" spans="1:4" ht="12.75">
      <c r="A47" t="s">
        <v>44</v>
      </c>
      <c r="B47">
        <v>14306500</v>
      </c>
      <c r="C47" s="1">
        <v>30988</v>
      </c>
      <c r="D47">
        <v>14400</v>
      </c>
    </row>
    <row r="48" spans="1:4" ht="12.75">
      <c r="A48" t="s">
        <v>44</v>
      </c>
      <c r="B48">
        <v>14306500</v>
      </c>
      <c r="C48" s="1">
        <v>31466</v>
      </c>
      <c r="D48">
        <v>17700</v>
      </c>
    </row>
    <row r="49" spans="1:4" ht="12.75">
      <c r="A49" t="s">
        <v>44</v>
      </c>
      <c r="B49">
        <v>14306500</v>
      </c>
      <c r="C49" s="1">
        <v>31809</v>
      </c>
      <c r="D49">
        <v>20200</v>
      </c>
    </row>
    <row r="50" spans="1:4" ht="12.75">
      <c r="A50" t="s">
        <v>44</v>
      </c>
      <c r="B50">
        <v>14306500</v>
      </c>
      <c r="C50" s="1">
        <v>32157</v>
      </c>
      <c r="D50">
        <v>19300</v>
      </c>
    </row>
    <row r="51" spans="1:4" ht="12.75">
      <c r="A51" t="s">
        <v>44</v>
      </c>
      <c r="B51">
        <v>14306500</v>
      </c>
      <c r="C51" s="1">
        <v>32518</v>
      </c>
      <c r="D51">
        <v>14600</v>
      </c>
    </row>
    <row r="52" spans="1:4" ht="12.75">
      <c r="A52" t="s">
        <v>44</v>
      </c>
      <c r="B52">
        <v>14306500</v>
      </c>
      <c r="C52" s="1">
        <v>32880</v>
      </c>
      <c r="D52">
        <v>17800</v>
      </c>
    </row>
    <row r="53" spans="1:4" ht="12.75">
      <c r="A53" t="s">
        <v>44</v>
      </c>
      <c r="B53">
        <v>14306500</v>
      </c>
      <c r="C53" s="1">
        <v>33202</v>
      </c>
      <c r="D53">
        <v>8600</v>
      </c>
    </row>
    <row r="54" spans="1:4" ht="12.75">
      <c r="A54" t="s">
        <v>44</v>
      </c>
      <c r="B54">
        <v>14306500</v>
      </c>
      <c r="C54" s="1">
        <v>33654</v>
      </c>
      <c r="D54">
        <v>11700</v>
      </c>
    </row>
    <row r="55" spans="1:4" ht="12.75">
      <c r="A55" t="s">
        <v>44</v>
      </c>
      <c r="B55">
        <v>14306500</v>
      </c>
      <c r="C55" s="1">
        <v>33989</v>
      </c>
      <c r="D55">
        <v>10100</v>
      </c>
    </row>
    <row r="56" spans="1:4" ht="12.75">
      <c r="A56" t="s">
        <v>44</v>
      </c>
      <c r="B56">
        <v>14306500</v>
      </c>
      <c r="C56" s="1">
        <v>34389</v>
      </c>
      <c r="D56">
        <v>10400</v>
      </c>
    </row>
    <row r="57" spans="1:4" ht="12.75">
      <c r="A57" t="s">
        <v>44</v>
      </c>
      <c r="B57">
        <v>14306500</v>
      </c>
      <c r="C57" s="1">
        <v>34713</v>
      </c>
      <c r="D57">
        <v>16600</v>
      </c>
    </row>
    <row r="58" spans="1:4" ht="12.75">
      <c r="A58" t="s">
        <v>44</v>
      </c>
      <c r="B58">
        <v>14306500</v>
      </c>
      <c r="C58" s="1">
        <v>35102</v>
      </c>
      <c r="D58">
        <v>32100</v>
      </c>
    </row>
    <row r="59" spans="1:4" ht="12.75">
      <c r="A59" t="s">
        <v>44</v>
      </c>
      <c r="B59">
        <v>14306500</v>
      </c>
      <c r="C59" s="1">
        <v>35388</v>
      </c>
      <c r="D59">
        <v>28200</v>
      </c>
    </row>
    <row r="60" spans="1:4" ht="12.75">
      <c r="A60" t="s">
        <v>44</v>
      </c>
      <c r="B60">
        <v>14306500</v>
      </c>
      <c r="C60" s="1">
        <v>35781</v>
      </c>
      <c r="D60">
        <v>10200</v>
      </c>
    </row>
    <row r="61" spans="1:4" ht="12.75">
      <c r="A61" t="s">
        <v>44</v>
      </c>
      <c r="B61">
        <v>14306500</v>
      </c>
      <c r="C61" s="1">
        <v>36157</v>
      </c>
      <c r="D61">
        <v>32500</v>
      </c>
    </row>
    <row r="62" spans="1:4" ht="12.75">
      <c r="A62" t="s">
        <v>44</v>
      </c>
      <c r="B62">
        <v>14306500</v>
      </c>
      <c r="C62" s="1">
        <v>36490</v>
      </c>
      <c r="D62">
        <v>23200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H24" sqref="H24"/>
    </sheetView>
  </sheetViews>
  <sheetFormatPr defaultColWidth="8.8515625" defaultRowHeight="12.75"/>
  <cols>
    <col min="1" max="1" width="21.00390625" style="0" bestFit="1" customWidth="1"/>
    <col min="2" max="2" width="28.00390625" style="0" bestFit="1" customWidth="1"/>
    <col min="3" max="4" width="8.8515625" style="0" customWidth="1"/>
    <col min="5" max="5" width="5.421875" style="0" bestFit="1" customWidth="1"/>
    <col min="6" max="6" width="17.8515625" style="0" bestFit="1" customWidth="1"/>
    <col min="7" max="7" width="31.28125" style="0" bestFit="1" customWidth="1"/>
  </cols>
  <sheetData>
    <row r="1" spans="1:7" ht="12.75">
      <c r="A1" s="4" t="s">
        <v>47</v>
      </c>
      <c r="B1" s="4" t="s">
        <v>49</v>
      </c>
      <c r="C1" s="5"/>
      <c r="D1" s="5"/>
      <c r="E1" s="6" t="s">
        <v>50</v>
      </c>
      <c r="F1" s="6" t="s">
        <v>51</v>
      </c>
      <c r="G1" s="6" t="s">
        <v>52</v>
      </c>
    </row>
    <row r="2" spans="1:7" ht="12.75">
      <c r="A2" s="1">
        <v>14647</v>
      </c>
      <c r="B2">
        <v>15900</v>
      </c>
      <c r="E2" s="7">
        <v>1</v>
      </c>
      <c r="F2" s="8">
        <v>23733</v>
      </c>
      <c r="G2" s="7">
        <v>41800</v>
      </c>
    </row>
    <row r="3" spans="1:7" ht="12.75">
      <c r="A3" s="1">
        <v>14994</v>
      </c>
      <c r="B3">
        <v>10600</v>
      </c>
      <c r="E3" s="7">
        <v>2</v>
      </c>
      <c r="F3" s="8">
        <v>26319</v>
      </c>
      <c r="G3" s="7">
        <v>37000</v>
      </c>
    </row>
    <row r="4" spans="1:7" ht="12.75">
      <c r="A4" s="1">
        <v>15376</v>
      </c>
      <c r="B4">
        <v>13900</v>
      </c>
      <c r="E4" s="7">
        <v>3</v>
      </c>
      <c r="F4" s="8">
        <v>27045</v>
      </c>
      <c r="G4" s="7">
        <v>34100</v>
      </c>
    </row>
    <row r="5" spans="1:7" ht="12.75">
      <c r="A5" s="1">
        <v>15707</v>
      </c>
      <c r="B5">
        <v>22900</v>
      </c>
      <c r="E5" s="7">
        <v>4</v>
      </c>
      <c r="F5" s="8">
        <v>22244</v>
      </c>
      <c r="G5" s="7">
        <v>32800</v>
      </c>
    </row>
    <row r="6" spans="1:7" ht="12.75">
      <c r="A6" s="1">
        <v>16003</v>
      </c>
      <c r="B6">
        <v>8890</v>
      </c>
      <c r="E6" s="7">
        <v>5</v>
      </c>
      <c r="F6" s="8">
        <v>29581</v>
      </c>
      <c r="G6" s="7">
        <v>32500</v>
      </c>
    </row>
    <row r="7" spans="1:7" ht="12.75">
      <c r="A7" s="1">
        <v>16476</v>
      </c>
      <c r="B7">
        <v>17900</v>
      </c>
      <c r="E7" s="7">
        <v>6</v>
      </c>
      <c r="F7" s="8">
        <v>36157</v>
      </c>
      <c r="G7" s="7">
        <v>32500</v>
      </c>
    </row>
    <row r="8" spans="1:7" ht="12.75">
      <c r="A8" s="1">
        <v>16799</v>
      </c>
      <c r="B8">
        <v>19100</v>
      </c>
      <c r="E8" s="7">
        <v>7</v>
      </c>
      <c r="F8" s="8">
        <v>20444</v>
      </c>
      <c r="G8" s="7">
        <v>32200</v>
      </c>
    </row>
    <row r="9" spans="1:7" ht="12.75">
      <c r="A9" s="1">
        <v>17151</v>
      </c>
      <c r="B9">
        <v>26400</v>
      </c>
      <c r="E9" s="7">
        <v>8</v>
      </c>
      <c r="F9" s="8">
        <v>35102</v>
      </c>
      <c r="G9" s="7">
        <v>32100</v>
      </c>
    </row>
    <row r="10" spans="1:7" ht="12.75">
      <c r="A10" s="1">
        <v>17539</v>
      </c>
      <c r="B10">
        <v>27800</v>
      </c>
      <c r="E10" s="7">
        <v>9</v>
      </c>
      <c r="F10" s="8">
        <v>23396</v>
      </c>
      <c r="G10" s="7">
        <v>28200</v>
      </c>
    </row>
    <row r="11" spans="1:7" ht="12.75">
      <c r="A11" s="1">
        <v>17946</v>
      </c>
      <c r="B11">
        <v>26400</v>
      </c>
      <c r="E11" s="7">
        <v>10</v>
      </c>
      <c r="F11" s="8">
        <v>30301</v>
      </c>
      <c r="G11" s="7">
        <v>28200</v>
      </c>
    </row>
    <row r="12" spans="1:7" ht="12.75">
      <c r="A12" s="1">
        <v>18285</v>
      </c>
      <c r="B12">
        <v>16300</v>
      </c>
      <c r="E12" s="7">
        <v>11</v>
      </c>
      <c r="F12" s="8">
        <v>35388</v>
      </c>
      <c r="G12" s="7">
        <v>28200</v>
      </c>
    </row>
    <row r="13" spans="1:7" ht="12.75">
      <c r="A13" s="1">
        <v>18649</v>
      </c>
      <c r="B13">
        <v>19300</v>
      </c>
      <c r="E13" s="7">
        <v>12</v>
      </c>
      <c r="F13" s="8">
        <v>17539</v>
      </c>
      <c r="G13" s="7">
        <v>27800</v>
      </c>
    </row>
    <row r="14" spans="1:7" ht="12.75">
      <c r="A14" s="1">
        <v>18967</v>
      </c>
      <c r="B14">
        <v>22300</v>
      </c>
      <c r="E14" s="7">
        <v>13</v>
      </c>
      <c r="F14" s="8">
        <v>17151</v>
      </c>
      <c r="G14" s="7">
        <v>26400</v>
      </c>
    </row>
    <row r="15" spans="1:7" ht="12.75">
      <c r="A15" s="1">
        <v>19377</v>
      </c>
      <c r="B15">
        <v>26100</v>
      </c>
      <c r="E15" s="7">
        <v>14</v>
      </c>
      <c r="F15" s="8">
        <v>17946</v>
      </c>
      <c r="G15" s="7">
        <v>26400</v>
      </c>
    </row>
    <row r="16" spans="1:7" ht="12.75">
      <c r="A16" s="1">
        <v>19752</v>
      </c>
      <c r="B16">
        <v>24200</v>
      </c>
      <c r="E16" s="7">
        <v>15</v>
      </c>
      <c r="F16" s="8">
        <v>19377</v>
      </c>
      <c r="G16" s="7">
        <v>26100</v>
      </c>
    </row>
    <row r="17" spans="1:7" ht="12.75">
      <c r="A17" s="1">
        <v>20089</v>
      </c>
      <c r="B17">
        <v>17500</v>
      </c>
      <c r="E17" s="7">
        <v>16</v>
      </c>
      <c r="F17" s="8">
        <v>24175</v>
      </c>
      <c r="G17" s="7">
        <v>25500</v>
      </c>
    </row>
    <row r="18" spans="1:7" ht="12.75">
      <c r="A18" s="1">
        <v>20444</v>
      </c>
      <c r="B18">
        <v>32200</v>
      </c>
      <c r="E18" s="7">
        <v>17</v>
      </c>
      <c r="F18" s="8">
        <v>28472</v>
      </c>
      <c r="G18" s="7">
        <v>24700</v>
      </c>
    </row>
    <row r="19" spans="1:7" ht="12.75">
      <c r="A19" s="1">
        <v>20800</v>
      </c>
      <c r="B19">
        <v>16700</v>
      </c>
      <c r="E19" s="7">
        <v>18</v>
      </c>
      <c r="F19" s="8">
        <v>19752</v>
      </c>
      <c r="G19" s="7">
        <v>24200</v>
      </c>
    </row>
    <row r="20" spans="1:7" ht="12.75">
      <c r="A20" s="1">
        <v>21174</v>
      </c>
      <c r="B20">
        <v>19800</v>
      </c>
      <c r="E20" s="7">
        <v>19</v>
      </c>
      <c r="F20" s="8">
        <v>27732</v>
      </c>
      <c r="G20" s="7">
        <v>23400</v>
      </c>
    </row>
    <row r="21" spans="1:7" ht="12.75">
      <c r="A21" s="1">
        <v>21562</v>
      </c>
      <c r="B21">
        <v>18900</v>
      </c>
      <c r="E21" s="7">
        <v>20</v>
      </c>
      <c r="F21" s="8">
        <v>29926</v>
      </c>
      <c r="G21" s="7">
        <v>23400</v>
      </c>
    </row>
    <row r="22" spans="1:7" ht="12.75">
      <c r="A22" s="1">
        <v>21955</v>
      </c>
      <c r="B22">
        <v>20700</v>
      </c>
      <c r="E22" s="7">
        <v>21</v>
      </c>
      <c r="F22" s="8">
        <v>36490</v>
      </c>
      <c r="G22" s="7">
        <v>23200</v>
      </c>
    </row>
    <row r="23" spans="1:7" ht="12.75">
      <c r="A23" s="1">
        <v>22244</v>
      </c>
      <c r="B23">
        <v>32800</v>
      </c>
      <c r="E23" s="7">
        <v>22</v>
      </c>
      <c r="F23" s="8">
        <v>15707</v>
      </c>
      <c r="G23" s="7">
        <v>22900</v>
      </c>
    </row>
    <row r="24" spans="1:7" ht="12.75">
      <c r="A24" s="1">
        <v>22636</v>
      </c>
      <c r="B24">
        <v>16000</v>
      </c>
      <c r="E24" s="7">
        <v>23</v>
      </c>
      <c r="F24" s="8">
        <v>18967</v>
      </c>
      <c r="G24" s="7">
        <v>22300</v>
      </c>
    </row>
    <row r="25" spans="1:7" ht="12.75">
      <c r="A25" s="1">
        <v>22976</v>
      </c>
      <c r="B25">
        <v>16800</v>
      </c>
      <c r="E25" s="7">
        <v>24</v>
      </c>
      <c r="F25" s="8">
        <v>25177</v>
      </c>
      <c r="G25" s="7">
        <v>21200</v>
      </c>
    </row>
    <row r="26" spans="1:7" ht="12.75">
      <c r="A26" s="1">
        <v>23396</v>
      </c>
      <c r="B26">
        <v>28200</v>
      </c>
      <c r="E26" s="7">
        <v>25</v>
      </c>
      <c r="F26" s="8">
        <v>25950</v>
      </c>
      <c r="G26" s="7">
        <v>21000</v>
      </c>
    </row>
    <row r="27" spans="1:7" ht="12.75">
      <c r="A27" s="1">
        <v>23733</v>
      </c>
      <c r="B27">
        <v>41800</v>
      </c>
      <c r="E27" s="7">
        <v>26</v>
      </c>
      <c r="F27" s="8">
        <v>24500</v>
      </c>
      <c r="G27" s="7">
        <v>20900</v>
      </c>
    </row>
    <row r="28" spans="1:7" ht="12.75">
      <c r="A28" s="1">
        <v>24175</v>
      </c>
      <c r="B28">
        <v>25500</v>
      </c>
      <c r="E28" s="7">
        <v>27</v>
      </c>
      <c r="F28" s="8">
        <v>21955</v>
      </c>
      <c r="G28" s="7">
        <v>20700</v>
      </c>
    </row>
    <row r="29" spans="1:7" ht="12.75">
      <c r="A29" s="1">
        <v>24500</v>
      </c>
      <c r="B29">
        <v>20900</v>
      </c>
      <c r="E29" s="7">
        <v>28</v>
      </c>
      <c r="F29" s="8">
        <v>31809</v>
      </c>
      <c r="G29" s="7">
        <v>20200</v>
      </c>
    </row>
    <row r="30" spans="1:7" ht="12.75">
      <c r="A30" s="1">
        <v>24871</v>
      </c>
      <c r="B30">
        <v>14600</v>
      </c>
      <c r="E30" s="7">
        <v>29</v>
      </c>
      <c r="F30" s="8">
        <v>21174</v>
      </c>
      <c r="G30" s="7">
        <v>19800</v>
      </c>
    </row>
    <row r="31" spans="1:7" ht="12.75">
      <c r="A31" s="1">
        <v>25177</v>
      </c>
      <c r="B31">
        <v>21200</v>
      </c>
      <c r="E31" s="7">
        <v>30</v>
      </c>
      <c r="F31" s="8">
        <v>29232</v>
      </c>
      <c r="G31" s="7">
        <v>19600</v>
      </c>
    </row>
    <row r="32" spans="1:7" ht="12.75">
      <c r="A32" s="1">
        <v>25595</v>
      </c>
      <c r="B32">
        <v>19000</v>
      </c>
      <c r="E32" s="7">
        <v>31</v>
      </c>
      <c r="F32" s="8">
        <v>18649</v>
      </c>
      <c r="G32" s="7">
        <v>19300</v>
      </c>
    </row>
    <row r="33" spans="1:7" ht="12.75">
      <c r="A33" s="1">
        <v>25950</v>
      </c>
      <c r="B33">
        <v>21000</v>
      </c>
      <c r="E33" s="7">
        <v>32</v>
      </c>
      <c r="F33" s="8">
        <v>32157</v>
      </c>
      <c r="G33" s="7">
        <v>19300</v>
      </c>
    </row>
    <row r="34" spans="1:7" ht="12.75">
      <c r="A34" s="1">
        <v>26319</v>
      </c>
      <c r="B34">
        <v>37000</v>
      </c>
      <c r="E34" s="7">
        <v>33</v>
      </c>
      <c r="F34" s="8">
        <v>16799</v>
      </c>
      <c r="G34" s="7">
        <v>19100</v>
      </c>
    </row>
    <row r="35" spans="1:7" ht="12.75">
      <c r="A35" s="1">
        <v>26655</v>
      </c>
      <c r="B35">
        <v>13000</v>
      </c>
      <c r="E35" s="7">
        <v>34</v>
      </c>
      <c r="F35" s="8">
        <v>25595</v>
      </c>
      <c r="G35" s="7">
        <v>19000</v>
      </c>
    </row>
    <row r="36" spans="1:7" ht="12.75">
      <c r="A36" s="1">
        <v>27045</v>
      </c>
      <c r="B36">
        <v>34100</v>
      </c>
      <c r="E36" s="7">
        <v>35</v>
      </c>
      <c r="F36" s="8">
        <v>21562</v>
      </c>
      <c r="G36" s="7">
        <v>18900</v>
      </c>
    </row>
    <row r="37" spans="1:7" ht="12.75">
      <c r="A37" s="1">
        <v>27399</v>
      </c>
      <c r="B37">
        <v>14500</v>
      </c>
      <c r="E37" s="7">
        <v>36</v>
      </c>
      <c r="F37" s="8">
        <v>30725</v>
      </c>
      <c r="G37" s="7">
        <v>18000</v>
      </c>
    </row>
    <row r="38" spans="1:7" ht="12.75">
      <c r="A38" s="1">
        <v>27732</v>
      </c>
      <c r="B38">
        <v>23400</v>
      </c>
      <c r="E38" s="7">
        <v>37</v>
      </c>
      <c r="F38" s="8">
        <v>16476</v>
      </c>
      <c r="G38" s="7">
        <v>17900</v>
      </c>
    </row>
    <row r="39" spans="1:7" ht="12.75">
      <c r="A39" s="1">
        <v>28192</v>
      </c>
      <c r="B39">
        <v>9270</v>
      </c>
      <c r="E39" s="7">
        <v>38</v>
      </c>
      <c r="F39" s="8">
        <v>32880</v>
      </c>
      <c r="G39" s="7">
        <v>17800</v>
      </c>
    </row>
    <row r="40" spans="1:7" ht="12.75">
      <c r="A40" s="1">
        <v>28472</v>
      </c>
      <c r="B40">
        <v>24700</v>
      </c>
      <c r="E40" s="7">
        <v>39</v>
      </c>
      <c r="F40" s="8">
        <v>31466</v>
      </c>
      <c r="G40" s="7">
        <v>17700</v>
      </c>
    </row>
    <row r="41" spans="1:7" ht="12.75">
      <c r="A41" s="1">
        <v>28893</v>
      </c>
      <c r="B41">
        <v>15000</v>
      </c>
      <c r="E41" s="7">
        <v>40</v>
      </c>
      <c r="F41" s="8">
        <v>20089</v>
      </c>
      <c r="G41" s="7">
        <v>17500</v>
      </c>
    </row>
    <row r="42" spans="1:7" ht="12.75">
      <c r="A42" s="1">
        <v>29232</v>
      </c>
      <c r="B42">
        <v>19600</v>
      </c>
      <c r="E42" s="7">
        <v>41</v>
      </c>
      <c r="F42" s="8">
        <v>22976</v>
      </c>
      <c r="G42" s="7">
        <v>16800</v>
      </c>
    </row>
    <row r="43" spans="1:7" ht="12.75">
      <c r="A43" s="1">
        <v>29581</v>
      </c>
      <c r="B43">
        <v>32500</v>
      </c>
      <c r="E43" s="7">
        <v>42</v>
      </c>
      <c r="F43" s="8">
        <v>20800</v>
      </c>
      <c r="G43" s="7">
        <v>16700</v>
      </c>
    </row>
    <row r="44" spans="1:7" ht="12.75">
      <c r="A44" s="1">
        <v>29926</v>
      </c>
      <c r="B44">
        <v>23400</v>
      </c>
      <c r="E44" s="7">
        <v>43</v>
      </c>
      <c r="F44" s="8">
        <v>34713</v>
      </c>
      <c r="G44" s="7">
        <v>16600</v>
      </c>
    </row>
    <row r="45" spans="1:7" ht="12.75">
      <c r="A45" s="1">
        <v>30301</v>
      </c>
      <c r="B45">
        <v>28200</v>
      </c>
      <c r="E45" s="7">
        <v>44</v>
      </c>
      <c r="F45" s="8">
        <v>18285</v>
      </c>
      <c r="G45" s="7">
        <v>16300</v>
      </c>
    </row>
    <row r="46" spans="1:7" ht="12.75">
      <c r="A46" s="1">
        <v>30725</v>
      </c>
      <c r="B46">
        <v>18000</v>
      </c>
      <c r="E46" s="7">
        <v>45</v>
      </c>
      <c r="F46" s="8">
        <v>22636</v>
      </c>
      <c r="G46" s="7">
        <v>16000</v>
      </c>
    </row>
    <row r="47" spans="1:7" ht="12.75">
      <c r="A47" s="1">
        <v>30988</v>
      </c>
      <c r="B47">
        <v>14400</v>
      </c>
      <c r="E47" s="7">
        <v>46</v>
      </c>
      <c r="F47" s="8">
        <v>14647</v>
      </c>
      <c r="G47" s="7">
        <v>15900</v>
      </c>
    </row>
    <row r="48" spans="1:7" ht="12.75">
      <c r="A48" s="1">
        <v>31466</v>
      </c>
      <c r="B48">
        <v>17700</v>
      </c>
      <c r="E48" s="7">
        <v>47</v>
      </c>
      <c r="F48" s="8">
        <v>28893</v>
      </c>
      <c r="G48" s="7">
        <v>15000</v>
      </c>
    </row>
    <row r="49" spans="1:7" ht="12.75">
      <c r="A49" s="1">
        <v>31809</v>
      </c>
      <c r="B49">
        <v>20200</v>
      </c>
      <c r="E49" s="7">
        <v>48</v>
      </c>
      <c r="F49" s="8">
        <v>24871</v>
      </c>
      <c r="G49" s="7">
        <v>14600</v>
      </c>
    </row>
    <row r="50" spans="1:7" ht="12.75">
      <c r="A50" s="1">
        <v>32157</v>
      </c>
      <c r="B50">
        <v>19300</v>
      </c>
      <c r="E50" s="7">
        <v>49</v>
      </c>
      <c r="F50" s="8">
        <v>32518</v>
      </c>
      <c r="G50" s="7">
        <v>14600</v>
      </c>
    </row>
    <row r="51" spans="1:7" ht="12.75">
      <c r="A51" s="1">
        <v>32518</v>
      </c>
      <c r="B51">
        <v>14600</v>
      </c>
      <c r="E51" s="7">
        <v>50</v>
      </c>
      <c r="F51" s="8">
        <v>27399</v>
      </c>
      <c r="G51" s="7">
        <v>14500</v>
      </c>
    </row>
    <row r="52" spans="1:7" ht="12.75">
      <c r="A52" s="1">
        <v>32880</v>
      </c>
      <c r="B52">
        <v>17800</v>
      </c>
      <c r="E52" s="7">
        <v>51</v>
      </c>
      <c r="F52" s="8">
        <v>30988</v>
      </c>
      <c r="G52" s="7">
        <v>14400</v>
      </c>
    </row>
    <row r="53" spans="1:7" ht="12.75">
      <c r="A53" s="1">
        <v>33202</v>
      </c>
      <c r="B53">
        <v>8600</v>
      </c>
      <c r="E53" s="7">
        <v>52</v>
      </c>
      <c r="F53" s="8">
        <v>15376</v>
      </c>
      <c r="G53" s="7">
        <v>13900</v>
      </c>
    </row>
    <row r="54" spans="1:7" ht="12.75">
      <c r="A54" s="1">
        <v>33654</v>
      </c>
      <c r="B54">
        <v>11700</v>
      </c>
      <c r="E54" s="7">
        <v>53</v>
      </c>
      <c r="F54" s="8">
        <v>26655</v>
      </c>
      <c r="G54" s="7">
        <v>13000</v>
      </c>
    </row>
    <row r="55" spans="1:7" ht="12.75">
      <c r="A55" s="1">
        <v>33989</v>
      </c>
      <c r="B55">
        <v>10100</v>
      </c>
      <c r="E55" s="7">
        <v>54</v>
      </c>
      <c r="F55" s="8">
        <v>33654</v>
      </c>
      <c r="G55" s="7">
        <v>11700</v>
      </c>
    </row>
    <row r="56" spans="1:7" ht="12.75">
      <c r="A56" s="1">
        <v>34389</v>
      </c>
      <c r="B56">
        <v>10400</v>
      </c>
      <c r="E56" s="7">
        <v>55</v>
      </c>
      <c r="F56" s="8">
        <v>14994</v>
      </c>
      <c r="G56" s="7">
        <v>10600</v>
      </c>
    </row>
    <row r="57" spans="1:7" ht="12.75">
      <c r="A57" s="1">
        <v>34713</v>
      </c>
      <c r="B57">
        <v>16600</v>
      </c>
      <c r="E57" s="7">
        <v>56</v>
      </c>
      <c r="F57" s="8">
        <v>34389</v>
      </c>
      <c r="G57" s="7">
        <v>10400</v>
      </c>
    </row>
    <row r="58" spans="1:7" ht="12.75">
      <c r="A58" s="1">
        <v>35102</v>
      </c>
      <c r="B58">
        <v>32100</v>
      </c>
      <c r="E58" s="7">
        <v>57</v>
      </c>
      <c r="F58" s="8">
        <v>35781</v>
      </c>
      <c r="G58" s="7">
        <v>10200</v>
      </c>
    </row>
    <row r="59" spans="1:7" ht="12.75">
      <c r="A59" s="1">
        <v>35388</v>
      </c>
      <c r="B59">
        <v>28200</v>
      </c>
      <c r="E59" s="7">
        <v>58</v>
      </c>
      <c r="F59" s="8">
        <v>33989</v>
      </c>
      <c r="G59" s="7">
        <v>10100</v>
      </c>
    </row>
    <row r="60" spans="1:7" ht="12.75">
      <c r="A60" s="1">
        <v>35781</v>
      </c>
      <c r="B60">
        <v>10200</v>
      </c>
      <c r="E60" s="7">
        <v>59</v>
      </c>
      <c r="F60" s="8">
        <v>28192</v>
      </c>
      <c r="G60" s="7">
        <v>9270</v>
      </c>
    </row>
    <row r="61" spans="1:7" ht="12.75">
      <c r="A61" s="1">
        <v>36157</v>
      </c>
      <c r="B61">
        <v>32500</v>
      </c>
      <c r="E61" s="7">
        <v>60</v>
      </c>
      <c r="F61" s="8">
        <v>16003</v>
      </c>
      <c r="G61" s="7">
        <v>8890</v>
      </c>
    </row>
    <row r="62" spans="1:7" ht="12.75">
      <c r="A62" s="1">
        <v>36490</v>
      </c>
      <c r="B62">
        <v>23200</v>
      </c>
      <c r="E62" s="7">
        <v>61</v>
      </c>
      <c r="F62" s="8">
        <v>33202</v>
      </c>
      <c r="G62" s="7">
        <v>8600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G20" sqref="G20"/>
    </sheetView>
  </sheetViews>
  <sheetFormatPr defaultColWidth="8.8515625" defaultRowHeight="12.75"/>
  <cols>
    <col min="1" max="1" width="5.421875" style="0" bestFit="1" customWidth="1"/>
    <col min="2" max="2" width="17.8515625" style="0" bestFit="1" customWidth="1"/>
    <col min="3" max="3" width="33.28125" style="0" bestFit="1" customWidth="1"/>
    <col min="4" max="4" width="10.00390625" style="0" bestFit="1" customWidth="1"/>
  </cols>
  <sheetData>
    <row r="1" spans="1:4" ht="12.75">
      <c r="A1" s="4" t="s">
        <v>50</v>
      </c>
      <c r="B1" s="4" t="s">
        <v>51</v>
      </c>
      <c r="C1" s="4" t="s">
        <v>53</v>
      </c>
      <c r="D1" s="6" t="s">
        <v>54</v>
      </c>
    </row>
    <row r="2" spans="1:4" ht="12.75">
      <c r="A2">
        <v>1</v>
      </c>
      <c r="B2" s="1">
        <v>23733</v>
      </c>
      <c r="C2">
        <v>41800</v>
      </c>
      <c r="D2" s="9">
        <f aca="true" t="shared" si="0" ref="D2:D33">LOG(C2)</f>
        <v>4.6211762817750355</v>
      </c>
    </row>
    <row r="3" spans="1:4" ht="12.75">
      <c r="A3">
        <v>2</v>
      </c>
      <c r="B3" s="1">
        <v>26319</v>
      </c>
      <c r="C3">
        <v>37000</v>
      </c>
      <c r="D3" s="9">
        <f t="shared" si="0"/>
        <v>4.568201724066995</v>
      </c>
    </row>
    <row r="4" spans="1:4" ht="12.75">
      <c r="A4">
        <v>3</v>
      </c>
      <c r="B4" s="1">
        <v>27045</v>
      </c>
      <c r="C4">
        <v>34100</v>
      </c>
      <c r="D4" s="9">
        <f t="shared" si="0"/>
        <v>4.532754378992498</v>
      </c>
    </row>
    <row r="5" spans="1:4" ht="12.75">
      <c r="A5">
        <v>4</v>
      </c>
      <c r="B5" s="1">
        <v>22244</v>
      </c>
      <c r="C5">
        <v>32800</v>
      </c>
      <c r="D5" s="9">
        <f t="shared" si="0"/>
        <v>4.515873843711679</v>
      </c>
    </row>
    <row r="6" spans="1:4" ht="12.75">
      <c r="A6">
        <v>5</v>
      </c>
      <c r="B6" s="1">
        <v>29581</v>
      </c>
      <c r="C6">
        <v>32500</v>
      </c>
      <c r="D6" s="9">
        <f t="shared" si="0"/>
        <v>4.511883360978874</v>
      </c>
    </row>
    <row r="7" spans="1:4" ht="12.75">
      <c r="A7">
        <v>6</v>
      </c>
      <c r="B7" s="1">
        <v>36157</v>
      </c>
      <c r="C7">
        <v>32500</v>
      </c>
      <c r="D7" s="9">
        <f t="shared" si="0"/>
        <v>4.511883360978874</v>
      </c>
    </row>
    <row r="8" spans="1:4" ht="12.75">
      <c r="A8">
        <v>7</v>
      </c>
      <c r="B8" s="1">
        <v>20444</v>
      </c>
      <c r="C8">
        <v>32200</v>
      </c>
      <c r="D8" s="9">
        <f t="shared" si="0"/>
        <v>4.507855871695831</v>
      </c>
    </row>
    <row r="9" spans="1:4" ht="12.75">
      <c r="A9">
        <v>8</v>
      </c>
      <c r="B9" s="1">
        <v>35102</v>
      </c>
      <c r="C9">
        <v>32100</v>
      </c>
      <c r="D9" s="9">
        <f t="shared" si="0"/>
        <v>4.506505032404872</v>
      </c>
    </row>
    <row r="10" spans="1:4" ht="12.75">
      <c r="A10">
        <v>9</v>
      </c>
      <c r="B10" s="1">
        <v>23396</v>
      </c>
      <c r="C10">
        <v>28200</v>
      </c>
      <c r="D10" s="9">
        <f t="shared" si="0"/>
        <v>4.450249108319361</v>
      </c>
    </row>
    <row r="11" spans="1:4" ht="12.75">
      <c r="A11">
        <v>10</v>
      </c>
      <c r="B11" s="1">
        <v>30301</v>
      </c>
      <c r="C11">
        <v>28200</v>
      </c>
      <c r="D11" s="9">
        <f t="shared" si="0"/>
        <v>4.450249108319361</v>
      </c>
    </row>
    <row r="12" spans="1:4" ht="12.75">
      <c r="A12">
        <v>11</v>
      </c>
      <c r="B12" s="1">
        <v>35388</v>
      </c>
      <c r="C12">
        <v>28200</v>
      </c>
      <c r="D12" s="9">
        <f t="shared" si="0"/>
        <v>4.450249108319361</v>
      </c>
    </row>
    <row r="13" spans="1:4" ht="12.75">
      <c r="A13">
        <v>12</v>
      </c>
      <c r="B13" s="1">
        <v>17539</v>
      </c>
      <c r="C13">
        <v>27800</v>
      </c>
      <c r="D13" s="9">
        <f t="shared" si="0"/>
        <v>4.444044795918076</v>
      </c>
    </row>
    <row r="14" spans="1:4" ht="12.75">
      <c r="A14">
        <v>13</v>
      </c>
      <c r="B14" s="1">
        <v>17151</v>
      </c>
      <c r="C14">
        <v>26400</v>
      </c>
      <c r="D14" s="9">
        <f t="shared" si="0"/>
        <v>4.421603926869831</v>
      </c>
    </row>
    <row r="15" spans="1:4" ht="12.75">
      <c r="A15">
        <v>14</v>
      </c>
      <c r="B15" s="1">
        <v>17946</v>
      </c>
      <c r="C15">
        <v>26400</v>
      </c>
      <c r="D15" s="9">
        <f t="shared" si="0"/>
        <v>4.421603926869831</v>
      </c>
    </row>
    <row r="16" spans="1:4" ht="12.75">
      <c r="A16">
        <v>15</v>
      </c>
      <c r="B16" s="1">
        <v>19377</v>
      </c>
      <c r="C16">
        <v>26100</v>
      </c>
      <c r="D16" s="9">
        <f t="shared" si="0"/>
        <v>4.416640507338281</v>
      </c>
    </row>
    <row r="17" spans="1:4" ht="12.75">
      <c r="A17">
        <v>16</v>
      </c>
      <c r="B17" s="1">
        <v>24175</v>
      </c>
      <c r="C17">
        <v>25500</v>
      </c>
      <c r="D17" s="9">
        <f t="shared" si="0"/>
        <v>4.4065401804339555</v>
      </c>
    </row>
    <row r="18" spans="1:4" ht="12.75">
      <c r="A18">
        <v>17</v>
      </c>
      <c r="B18" s="1">
        <v>28472</v>
      </c>
      <c r="C18">
        <v>24700</v>
      </c>
      <c r="D18" s="9">
        <f t="shared" si="0"/>
        <v>4.392696953259666</v>
      </c>
    </row>
    <row r="19" spans="1:4" ht="12.75">
      <c r="A19">
        <v>18</v>
      </c>
      <c r="B19" s="1">
        <v>19752</v>
      </c>
      <c r="C19">
        <v>24200</v>
      </c>
      <c r="D19" s="9">
        <f t="shared" si="0"/>
        <v>4.383815365980431</v>
      </c>
    </row>
    <row r="20" spans="1:4" ht="12.75">
      <c r="A20">
        <v>19</v>
      </c>
      <c r="B20" s="1">
        <v>27732</v>
      </c>
      <c r="C20">
        <v>23400</v>
      </c>
      <c r="D20" s="9">
        <f t="shared" si="0"/>
        <v>4.3692158574101425</v>
      </c>
    </row>
    <row r="21" spans="1:4" ht="12.75">
      <c r="A21">
        <v>20</v>
      </c>
      <c r="B21" s="1">
        <v>29926</v>
      </c>
      <c r="C21">
        <v>23400</v>
      </c>
      <c r="D21" s="9">
        <f t="shared" si="0"/>
        <v>4.3692158574101425</v>
      </c>
    </row>
    <row r="22" spans="1:4" ht="12.75">
      <c r="A22">
        <v>21</v>
      </c>
      <c r="B22" s="1">
        <v>36490</v>
      </c>
      <c r="C22">
        <v>23200</v>
      </c>
      <c r="D22" s="9">
        <f t="shared" si="0"/>
        <v>4.365487984890899</v>
      </c>
    </row>
    <row r="23" spans="1:4" ht="12.75">
      <c r="A23">
        <v>22</v>
      </c>
      <c r="B23" s="1">
        <v>15707</v>
      </c>
      <c r="C23">
        <v>22900</v>
      </c>
      <c r="D23" s="9">
        <f t="shared" si="0"/>
        <v>4.359835482339888</v>
      </c>
    </row>
    <row r="24" spans="1:4" ht="12.75">
      <c r="A24">
        <v>23</v>
      </c>
      <c r="B24" s="1">
        <v>18967</v>
      </c>
      <c r="C24">
        <v>22300</v>
      </c>
      <c r="D24" s="9">
        <f t="shared" si="0"/>
        <v>4.348304863048161</v>
      </c>
    </row>
    <row r="25" spans="1:4" ht="12.75">
      <c r="A25">
        <v>24</v>
      </c>
      <c r="B25" s="1">
        <v>25177</v>
      </c>
      <c r="C25">
        <v>21200</v>
      </c>
      <c r="D25" s="9">
        <f t="shared" si="0"/>
        <v>4.326335860928752</v>
      </c>
    </row>
    <row r="26" spans="1:4" ht="12.75">
      <c r="A26">
        <v>25</v>
      </c>
      <c r="B26" s="1">
        <v>25950</v>
      </c>
      <c r="C26">
        <v>21000</v>
      </c>
      <c r="D26" s="9">
        <f t="shared" si="0"/>
        <v>4.3222192947339195</v>
      </c>
    </row>
    <row r="27" spans="1:4" ht="12.75">
      <c r="A27">
        <v>26</v>
      </c>
      <c r="B27" s="1">
        <v>24500</v>
      </c>
      <c r="C27">
        <v>20900</v>
      </c>
      <c r="D27" s="9">
        <f t="shared" si="0"/>
        <v>4.320146286111054</v>
      </c>
    </row>
    <row r="28" spans="1:4" ht="12.75">
      <c r="A28">
        <v>27</v>
      </c>
      <c r="B28" s="1">
        <v>21955</v>
      </c>
      <c r="C28">
        <v>20700</v>
      </c>
      <c r="D28" s="9">
        <f t="shared" si="0"/>
        <v>4.315970345456917</v>
      </c>
    </row>
    <row r="29" spans="1:4" ht="12.75">
      <c r="A29">
        <v>28</v>
      </c>
      <c r="B29" s="1">
        <v>31809</v>
      </c>
      <c r="C29">
        <v>20200</v>
      </c>
      <c r="D29" s="9">
        <f t="shared" si="0"/>
        <v>4.305351369446623</v>
      </c>
    </row>
    <row r="30" spans="1:4" ht="12.75">
      <c r="A30">
        <v>29</v>
      </c>
      <c r="B30" s="1">
        <v>21174</v>
      </c>
      <c r="C30">
        <v>19800</v>
      </c>
      <c r="D30" s="9">
        <f t="shared" si="0"/>
        <v>4.296665190261531</v>
      </c>
    </row>
    <row r="31" spans="1:4" ht="12.75">
      <c r="A31">
        <v>30</v>
      </c>
      <c r="B31" s="1">
        <v>29232</v>
      </c>
      <c r="C31">
        <v>19600</v>
      </c>
      <c r="D31" s="9">
        <f t="shared" si="0"/>
        <v>4.292256071356476</v>
      </c>
    </row>
    <row r="32" spans="1:4" ht="12.75">
      <c r="A32">
        <v>31</v>
      </c>
      <c r="B32" s="1">
        <v>18649</v>
      </c>
      <c r="C32">
        <v>19300</v>
      </c>
      <c r="D32" s="9">
        <f t="shared" si="0"/>
        <v>4.285557309007774</v>
      </c>
    </row>
    <row r="33" spans="1:4" ht="12.75">
      <c r="A33">
        <v>32</v>
      </c>
      <c r="B33" s="1">
        <v>32157</v>
      </c>
      <c r="C33">
        <v>19300</v>
      </c>
      <c r="D33" s="9">
        <f t="shared" si="0"/>
        <v>4.285557309007774</v>
      </c>
    </row>
    <row r="34" spans="1:4" ht="12.75">
      <c r="A34">
        <v>33</v>
      </c>
      <c r="B34" s="1">
        <v>16799</v>
      </c>
      <c r="C34">
        <v>19100</v>
      </c>
      <c r="D34" s="9">
        <f aca="true" t="shared" si="1" ref="D34:D62">LOG(C34)</f>
        <v>4.281033367247727</v>
      </c>
    </row>
    <row r="35" spans="1:4" ht="12.75">
      <c r="A35">
        <v>34</v>
      </c>
      <c r="B35" s="1">
        <v>25595</v>
      </c>
      <c r="C35">
        <v>19000</v>
      </c>
      <c r="D35" s="9">
        <f t="shared" si="1"/>
        <v>4.278753600952829</v>
      </c>
    </row>
    <row r="36" spans="1:4" ht="12.75">
      <c r="A36">
        <v>35</v>
      </c>
      <c r="B36" s="1">
        <v>21562</v>
      </c>
      <c r="C36">
        <v>18900</v>
      </c>
      <c r="D36" s="9">
        <f t="shared" si="1"/>
        <v>4.276461804173244</v>
      </c>
    </row>
    <row r="37" spans="1:4" ht="12.75">
      <c r="A37">
        <v>36</v>
      </c>
      <c r="B37" s="1">
        <v>30725</v>
      </c>
      <c r="C37">
        <v>18000</v>
      </c>
      <c r="D37" s="9">
        <f t="shared" si="1"/>
        <v>4.2552725051033065</v>
      </c>
    </row>
    <row r="38" spans="1:4" ht="12.75">
      <c r="A38">
        <v>37</v>
      </c>
      <c r="B38" s="1">
        <v>16476</v>
      </c>
      <c r="C38">
        <v>17900</v>
      </c>
      <c r="D38" s="9">
        <f t="shared" si="1"/>
        <v>4.252853030979893</v>
      </c>
    </row>
    <row r="39" spans="1:4" ht="12.75">
      <c r="A39">
        <v>38</v>
      </c>
      <c r="B39" s="1">
        <v>32880</v>
      </c>
      <c r="C39">
        <v>17800</v>
      </c>
      <c r="D39" s="9">
        <f t="shared" si="1"/>
        <v>4.250420002308894</v>
      </c>
    </row>
    <row r="40" spans="1:4" ht="12.75">
      <c r="A40">
        <v>39</v>
      </c>
      <c r="B40" s="1">
        <v>31466</v>
      </c>
      <c r="C40">
        <v>17700</v>
      </c>
      <c r="D40" s="9">
        <f t="shared" si="1"/>
        <v>4.247973266361806</v>
      </c>
    </row>
    <row r="41" spans="1:4" ht="12.75">
      <c r="A41">
        <v>40</v>
      </c>
      <c r="B41" s="1">
        <v>20089</v>
      </c>
      <c r="C41">
        <v>17500</v>
      </c>
      <c r="D41" s="9">
        <f t="shared" si="1"/>
        <v>4.243038048686294</v>
      </c>
    </row>
    <row r="42" spans="1:4" ht="12.75">
      <c r="A42">
        <v>41</v>
      </c>
      <c r="B42" s="1">
        <v>22976</v>
      </c>
      <c r="C42">
        <v>16800</v>
      </c>
      <c r="D42" s="9">
        <f t="shared" si="1"/>
        <v>4.225309281725863</v>
      </c>
    </row>
    <row r="43" spans="1:4" ht="12.75">
      <c r="A43">
        <v>42</v>
      </c>
      <c r="B43" s="1">
        <v>20800</v>
      </c>
      <c r="C43">
        <v>16700</v>
      </c>
      <c r="D43" s="9">
        <f t="shared" si="1"/>
        <v>4.222716471147583</v>
      </c>
    </row>
    <row r="44" spans="1:4" ht="12.75">
      <c r="A44">
        <v>43</v>
      </c>
      <c r="B44" s="1">
        <v>34713</v>
      </c>
      <c r="C44">
        <v>16600</v>
      </c>
      <c r="D44" s="9">
        <f t="shared" si="1"/>
        <v>4.220108088040055</v>
      </c>
    </row>
    <row r="45" spans="1:4" ht="12.75">
      <c r="A45">
        <v>44</v>
      </c>
      <c r="B45" s="1">
        <v>18285</v>
      </c>
      <c r="C45">
        <v>16300</v>
      </c>
      <c r="D45" s="9">
        <f t="shared" si="1"/>
        <v>4.212187604403958</v>
      </c>
    </row>
    <row r="46" spans="1:4" ht="12.75">
      <c r="A46">
        <v>45</v>
      </c>
      <c r="B46" s="1">
        <v>22636</v>
      </c>
      <c r="C46">
        <v>16000</v>
      </c>
      <c r="D46" s="9">
        <f t="shared" si="1"/>
        <v>4.204119982655925</v>
      </c>
    </row>
    <row r="47" spans="1:4" ht="12.75">
      <c r="A47">
        <v>46</v>
      </c>
      <c r="B47" s="1">
        <v>14647</v>
      </c>
      <c r="C47">
        <v>15900</v>
      </c>
      <c r="D47" s="9">
        <f t="shared" si="1"/>
        <v>4.201397124320452</v>
      </c>
    </row>
    <row r="48" spans="1:4" ht="12.75">
      <c r="A48">
        <v>47</v>
      </c>
      <c r="B48" s="1">
        <v>28893</v>
      </c>
      <c r="C48">
        <v>15000</v>
      </c>
      <c r="D48" s="9">
        <f t="shared" si="1"/>
        <v>4.176091259055681</v>
      </c>
    </row>
    <row r="49" spans="1:4" ht="12.75">
      <c r="A49">
        <v>48</v>
      </c>
      <c r="B49" s="1">
        <v>24871</v>
      </c>
      <c r="C49">
        <v>14600</v>
      </c>
      <c r="D49" s="9">
        <f t="shared" si="1"/>
        <v>4.164352855784437</v>
      </c>
    </row>
    <row r="50" spans="1:4" ht="12.75">
      <c r="A50">
        <v>49</v>
      </c>
      <c r="B50" s="1">
        <v>32518</v>
      </c>
      <c r="C50">
        <v>14600</v>
      </c>
      <c r="D50" s="9">
        <f t="shared" si="1"/>
        <v>4.164352855784437</v>
      </c>
    </row>
    <row r="51" spans="1:4" ht="12.75">
      <c r="A51">
        <v>50</v>
      </c>
      <c r="B51" s="1">
        <v>27399</v>
      </c>
      <c r="C51">
        <v>14500</v>
      </c>
      <c r="D51" s="9">
        <f t="shared" si="1"/>
        <v>4.161368002234975</v>
      </c>
    </row>
    <row r="52" spans="1:4" ht="12.75">
      <c r="A52">
        <v>51</v>
      </c>
      <c r="B52" s="1">
        <v>30988</v>
      </c>
      <c r="C52">
        <v>14400</v>
      </c>
      <c r="D52" s="9">
        <f t="shared" si="1"/>
        <v>4.158362492095249</v>
      </c>
    </row>
    <row r="53" spans="1:4" ht="12.75">
      <c r="A53">
        <v>52</v>
      </c>
      <c r="B53" s="1">
        <v>15376</v>
      </c>
      <c r="C53">
        <v>13900</v>
      </c>
      <c r="D53" s="9">
        <f t="shared" si="1"/>
        <v>4.143014800254095</v>
      </c>
    </row>
    <row r="54" spans="1:4" ht="12.75">
      <c r="A54">
        <v>53</v>
      </c>
      <c r="B54" s="1">
        <v>26655</v>
      </c>
      <c r="C54">
        <v>13000</v>
      </c>
      <c r="D54" s="9">
        <f t="shared" si="1"/>
        <v>4.113943352306837</v>
      </c>
    </row>
    <row r="55" spans="1:4" ht="12.75">
      <c r="A55">
        <v>54</v>
      </c>
      <c r="B55" s="1">
        <v>33654</v>
      </c>
      <c r="C55">
        <v>11700</v>
      </c>
      <c r="D55" s="9">
        <f t="shared" si="1"/>
        <v>4.068185861746161</v>
      </c>
    </row>
    <row r="56" spans="1:4" ht="12.75">
      <c r="A56">
        <v>55</v>
      </c>
      <c r="B56" s="1">
        <v>14994</v>
      </c>
      <c r="C56">
        <v>10600</v>
      </c>
      <c r="D56" s="9">
        <f t="shared" si="1"/>
        <v>4.02530586526477</v>
      </c>
    </row>
    <row r="57" spans="1:4" ht="12.75">
      <c r="A57">
        <v>56</v>
      </c>
      <c r="B57" s="1">
        <v>34389</v>
      </c>
      <c r="C57">
        <v>10400</v>
      </c>
      <c r="D57" s="9">
        <f t="shared" si="1"/>
        <v>4.017033339298781</v>
      </c>
    </row>
    <row r="58" spans="1:4" ht="12.75">
      <c r="A58">
        <v>57</v>
      </c>
      <c r="B58" s="1">
        <v>35781</v>
      </c>
      <c r="C58">
        <v>10200</v>
      </c>
      <c r="D58" s="9">
        <f t="shared" si="1"/>
        <v>4.008600171761918</v>
      </c>
    </row>
    <row r="59" spans="1:4" ht="12.75">
      <c r="A59">
        <v>58</v>
      </c>
      <c r="B59" s="1">
        <v>33989</v>
      </c>
      <c r="C59">
        <v>10100</v>
      </c>
      <c r="D59" s="9">
        <f t="shared" si="1"/>
        <v>4.004321373782642</v>
      </c>
    </row>
    <row r="60" spans="1:4" ht="12.75">
      <c r="A60">
        <v>59</v>
      </c>
      <c r="B60" s="1">
        <v>28192</v>
      </c>
      <c r="C60">
        <v>9270</v>
      </c>
      <c r="D60" s="9">
        <f t="shared" si="1"/>
        <v>3.967079734144497</v>
      </c>
    </row>
    <row r="61" spans="1:4" ht="12.75">
      <c r="A61">
        <v>60</v>
      </c>
      <c r="B61" s="1">
        <v>16003</v>
      </c>
      <c r="C61">
        <v>8890</v>
      </c>
      <c r="D61" s="9">
        <f t="shared" si="1"/>
        <v>3.9489017609702137</v>
      </c>
    </row>
    <row r="62" spans="1:4" ht="12.75">
      <c r="A62">
        <v>61</v>
      </c>
      <c r="B62" s="1">
        <v>33202</v>
      </c>
      <c r="C62">
        <v>8600</v>
      </c>
      <c r="D62" s="9">
        <f t="shared" si="1"/>
        <v>3.934498451243568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G27" sqref="G27"/>
    </sheetView>
  </sheetViews>
  <sheetFormatPr defaultColWidth="8.8515625" defaultRowHeight="12.75"/>
  <cols>
    <col min="1" max="1" width="5.421875" style="0" bestFit="1" customWidth="1"/>
    <col min="2" max="2" width="17.8515625" style="0" bestFit="1" customWidth="1"/>
    <col min="3" max="3" width="32.7109375" style="0" bestFit="1" customWidth="1"/>
    <col min="4" max="4" width="10.00390625" style="0" bestFit="1" customWidth="1"/>
  </cols>
  <sheetData>
    <row r="1" spans="1:4" ht="12.75">
      <c r="A1" s="4" t="s">
        <v>50</v>
      </c>
      <c r="B1" s="4" t="s">
        <v>51</v>
      </c>
      <c r="C1" s="4" t="s">
        <v>55</v>
      </c>
      <c r="D1" s="4" t="s">
        <v>54</v>
      </c>
    </row>
    <row r="2" spans="1:4" ht="12.75">
      <c r="A2">
        <v>1</v>
      </c>
      <c r="B2" s="1">
        <v>23733</v>
      </c>
      <c r="C2">
        <v>41800</v>
      </c>
      <c r="D2" s="10">
        <f aca="true" t="shared" si="0" ref="D2:D33">LOG(C2)</f>
        <v>4.6211762817750355</v>
      </c>
    </row>
    <row r="3" spans="1:4" ht="12.75">
      <c r="A3">
        <v>2</v>
      </c>
      <c r="B3" s="1">
        <v>26319</v>
      </c>
      <c r="C3">
        <v>37000</v>
      </c>
      <c r="D3" s="10">
        <f t="shared" si="0"/>
        <v>4.568201724066995</v>
      </c>
    </row>
    <row r="4" spans="1:4" ht="12.75">
      <c r="A4">
        <v>3</v>
      </c>
      <c r="B4" s="1">
        <v>27045</v>
      </c>
      <c r="C4">
        <v>34100</v>
      </c>
      <c r="D4" s="10">
        <f t="shared" si="0"/>
        <v>4.532754378992498</v>
      </c>
    </row>
    <row r="5" spans="1:4" ht="12.75">
      <c r="A5">
        <v>4</v>
      </c>
      <c r="B5" s="1">
        <v>22244</v>
      </c>
      <c r="C5">
        <v>32800</v>
      </c>
      <c r="D5" s="10">
        <f t="shared" si="0"/>
        <v>4.515873843711679</v>
      </c>
    </row>
    <row r="6" spans="1:4" ht="12.75">
      <c r="A6">
        <v>5</v>
      </c>
      <c r="B6" s="1">
        <v>29581</v>
      </c>
      <c r="C6">
        <v>32500</v>
      </c>
      <c r="D6" s="10">
        <f t="shared" si="0"/>
        <v>4.511883360978874</v>
      </c>
    </row>
    <row r="7" spans="1:4" ht="12.75">
      <c r="A7">
        <v>6</v>
      </c>
      <c r="B7" s="1">
        <v>36157</v>
      </c>
      <c r="C7">
        <v>32500</v>
      </c>
      <c r="D7" s="10">
        <f t="shared" si="0"/>
        <v>4.511883360978874</v>
      </c>
    </row>
    <row r="8" spans="1:4" ht="12.75">
      <c r="A8">
        <v>7</v>
      </c>
      <c r="B8" s="1">
        <v>20444</v>
      </c>
      <c r="C8">
        <v>32200</v>
      </c>
      <c r="D8" s="10">
        <f t="shared" si="0"/>
        <v>4.507855871695831</v>
      </c>
    </row>
    <row r="9" spans="1:4" ht="12.75">
      <c r="A9">
        <v>8</v>
      </c>
      <c r="B9" s="1">
        <v>35102</v>
      </c>
      <c r="C9">
        <v>32100</v>
      </c>
      <c r="D9" s="10">
        <f t="shared" si="0"/>
        <v>4.506505032404872</v>
      </c>
    </row>
    <row r="10" spans="1:4" ht="12.75">
      <c r="A10">
        <v>9</v>
      </c>
      <c r="B10" s="1">
        <v>23396</v>
      </c>
      <c r="C10">
        <v>28200</v>
      </c>
      <c r="D10" s="10">
        <f t="shared" si="0"/>
        <v>4.450249108319361</v>
      </c>
    </row>
    <row r="11" spans="1:4" ht="12.75">
      <c r="A11">
        <v>10</v>
      </c>
      <c r="B11" s="1">
        <v>30301</v>
      </c>
      <c r="C11">
        <v>28200</v>
      </c>
      <c r="D11" s="10">
        <f t="shared" si="0"/>
        <v>4.450249108319361</v>
      </c>
    </row>
    <row r="12" spans="1:4" ht="12.75">
      <c r="A12">
        <v>11</v>
      </c>
      <c r="B12" s="1">
        <v>35388</v>
      </c>
      <c r="C12">
        <v>28200</v>
      </c>
      <c r="D12" s="10">
        <f t="shared" si="0"/>
        <v>4.450249108319361</v>
      </c>
    </row>
    <row r="13" spans="1:4" ht="12.75">
      <c r="A13">
        <v>12</v>
      </c>
      <c r="B13" s="1">
        <v>17539</v>
      </c>
      <c r="C13">
        <v>27800</v>
      </c>
      <c r="D13" s="10">
        <f t="shared" si="0"/>
        <v>4.444044795918076</v>
      </c>
    </row>
    <row r="14" spans="1:4" ht="12.75">
      <c r="A14">
        <v>13</v>
      </c>
      <c r="B14" s="1">
        <v>17151</v>
      </c>
      <c r="C14">
        <v>26400</v>
      </c>
      <c r="D14" s="10">
        <f t="shared" si="0"/>
        <v>4.421603926869831</v>
      </c>
    </row>
    <row r="15" spans="1:4" ht="12.75">
      <c r="A15">
        <v>14</v>
      </c>
      <c r="B15" s="1">
        <v>17946</v>
      </c>
      <c r="C15">
        <v>26400</v>
      </c>
      <c r="D15" s="10">
        <f t="shared" si="0"/>
        <v>4.421603926869831</v>
      </c>
    </row>
    <row r="16" spans="1:4" ht="12.75">
      <c r="A16">
        <v>15</v>
      </c>
      <c r="B16" s="1">
        <v>19377</v>
      </c>
      <c r="C16">
        <v>26100</v>
      </c>
      <c r="D16" s="10">
        <f t="shared" si="0"/>
        <v>4.416640507338281</v>
      </c>
    </row>
    <row r="17" spans="1:4" ht="12.75">
      <c r="A17">
        <v>16</v>
      </c>
      <c r="B17" s="1">
        <v>24175</v>
      </c>
      <c r="C17">
        <v>25500</v>
      </c>
      <c r="D17" s="10">
        <f t="shared" si="0"/>
        <v>4.4065401804339555</v>
      </c>
    </row>
    <row r="18" spans="1:4" ht="12.75">
      <c r="A18">
        <v>17</v>
      </c>
      <c r="B18" s="1">
        <v>28472</v>
      </c>
      <c r="C18">
        <v>24700</v>
      </c>
      <c r="D18" s="10">
        <f t="shared" si="0"/>
        <v>4.392696953259666</v>
      </c>
    </row>
    <row r="19" spans="1:4" ht="12.75">
      <c r="A19">
        <v>18</v>
      </c>
      <c r="B19" s="1">
        <v>19752</v>
      </c>
      <c r="C19">
        <v>24200</v>
      </c>
      <c r="D19" s="10">
        <f t="shared" si="0"/>
        <v>4.383815365980431</v>
      </c>
    </row>
    <row r="20" spans="1:4" ht="12.75">
      <c r="A20">
        <v>19</v>
      </c>
      <c r="B20" s="1">
        <v>27732</v>
      </c>
      <c r="C20">
        <v>23400</v>
      </c>
      <c r="D20" s="10">
        <f t="shared" si="0"/>
        <v>4.3692158574101425</v>
      </c>
    </row>
    <row r="21" spans="1:4" ht="12.75">
      <c r="A21">
        <v>20</v>
      </c>
      <c r="B21" s="1">
        <v>29926</v>
      </c>
      <c r="C21">
        <v>23400</v>
      </c>
      <c r="D21" s="10">
        <f t="shared" si="0"/>
        <v>4.3692158574101425</v>
      </c>
    </row>
    <row r="22" spans="1:4" ht="12.75">
      <c r="A22">
        <v>21</v>
      </c>
      <c r="B22" s="1">
        <v>36490</v>
      </c>
      <c r="C22">
        <v>23200</v>
      </c>
      <c r="D22" s="10">
        <f t="shared" si="0"/>
        <v>4.365487984890899</v>
      </c>
    </row>
    <row r="23" spans="1:4" ht="12.75">
      <c r="A23">
        <v>22</v>
      </c>
      <c r="B23" s="1">
        <v>15707</v>
      </c>
      <c r="C23">
        <v>22900</v>
      </c>
      <c r="D23" s="10">
        <f t="shared" si="0"/>
        <v>4.359835482339888</v>
      </c>
    </row>
    <row r="24" spans="1:4" ht="12.75">
      <c r="A24">
        <v>23</v>
      </c>
      <c r="B24" s="1">
        <v>18967</v>
      </c>
      <c r="C24">
        <v>22300</v>
      </c>
      <c r="D24" s="10">
        <f t="shared" si="0"/>
        <v>4.348304863048161</v>
      </c>
    </row>
    <row r="25" spans="1:4" ht="12.75">
      <c r="A25">
        <v>24</v>
      </c>
      <c r="B25" s="1">
        <v>25177</v>
      </c>
      <c r="C25">
        <v>21200</v>
      </c>
      <c r="D25" s="10">
        <f t="shared" si="0"/>
        <v>4.326335860928752</v>
      </c>
    </row>
    <row r="26" spans="1:4" ht="12.75">
      <c r="A26">
        <v>25</v>
      </c>
      <c r="B26" s="1">
        <v>25950</v>
      </c>
      <c r="C26">
        <v>21000</v>
      </c>
      <c r="D26" s="10">
        <f t="shared" si="0"/>
        <v>4.3222192947339195</v>
      </c>
    </row>
    <row r="27" spans="1:4" ht="12.75">
      <c r="A27">
        <v>26</v>
      </c>
      <c r="B27" s="1">
        <v>24500</v>
      </c>
      <c r="C27">
        <v>20900</v>
      </c>
      <c r="D27" s="10">
        <f t="shared" si="0"/>
        <v>4.320146286111054</v>
      </c>
    </row>
    <row r="28" spans="1:4" ht="12.75">
      <c r="A28">
        <v>27</v>
      </c>
      <c r="B28" s="1">
        <v>21955</v>
      </c>
      <c r="C28">
        <v>20700</v>
      </c>
      <c r="D28" s="10">
        <f t="shared" si="0"/>
        <v>4.315970345456917</v>
      </c>
    </row>
    <row r="29" spans="1:4" ht="12.75">
      <c r="A29">
        <v>28</v>
      </c>
      <c r="B29" s="1">
        <v>31809</v>
      </c>
      <c r="C29">
        <v>20200</v>
      </c>
      <c r="D29" s="10">
        <f t="shared" si="0"/>
        <v>4.305351369446623</v>
      </c>
    </row>
    <row r="30" spans="1:4" ht="12.75">
      <c r="A30">
        <v>29</v>
      </c>
      <c r="B30" s="1">
        <v>21174</v>
      </c>
      <c r="C30">
        <v>19800</v>
      </c>
      <c r="D30" s="10">
        <f t="shared" si="0"/>
        <v>4.296665190261531</v>
      </c>
    </row>
    <row r="31" spans="1:4" ht="12.75">
      <c r="A31">
        <v>30</v>
      </c>
      <c r="B31" s="1">
        <v>29232</v>
      </c>
      <c r="C31">
        <v>19600</v>
      </c>
      <c r="D31" s="10">
        <f t="shared" si="0"/>
        <v>4.292256071356476</v>
      </c>
    </row>
    <row r="32" spans="1:4" ht="12.75">
      <c r="A32">
        <v>31</v>
      </c>
      <c r="B32" s="1">
        <v>18649</v>
      </c>
      <c r="C32">
        <v>19300</v>
      </c>
      <c r="D32" s="10">
        <f t="shared" si="0"/>
        <v>4.285557309007774</v>
      </c>
    </row>
    <row r="33" spans="1:4" ht="12.75">
      <c r="A33">
        <v>32</v>
      </c>
      <c r="B33" s="1">
        <v>32157</v>
      </c>
      <c r="C33">
        <v>19300</v>
      </c>
      <c r="D33" s="10">
        <f t="shared" si="0"/>
        <v>4.285557309007774</v>
      </c>
    </row>
    <row r="34" spans="1:4" ht="12.75">
      <c r="A34">
        <v>33</v>
      </c>
      <c r="B34" s="1">
        <v>16799</v>
      </c>
      <c r="C34">
        <v>19100</v>
      </c>
      <c r="D34" s="10">
        <f aca="true" t="shared" si="1" ref="D34:D62">LOG(C34)</f>
        <v>4.281033367247727</v>
      </c>
    </row>
    <row r="35" spans="1:4" ht="12.75">
      <c r="A35">
        <v>34</v>
      </c>
      <c r="B35" s="1">
        <v>25595</v>
      </c>
      <c r="C35">
        <v>19000</v>
      </c>
      <c r="D35" s="10">
        <f t="shared" si="1"/>
        <v>4.278753600952829</v>
      </c>
    </row>
    <row r="36" spans="1:4" ht="12.75">
      <c r="A36">
        <v>35</v>
      </c>
      <c r="B36" s="1">
        <v>21562</v>
      </c>
      <c r="C36">
        <v>18900</v>
      </c>
      <c r="D36" s="10">
        <f t="shared" si="1"/>
        <v>4.276461804173244</v>
      </c>
    </row>
    <row r="37" spans="1:4" ht="12.75">
      <c r="A37">
        <v>36</v>
      </c>
      <c r="B37" s="1">
        <v>30725</v>
      </c>
      <c r="C37">
        <v>18000</v>
      </c>
      <c r="D37" s="10">
        <f t="shared" si="1"/>
        <v>4.2552725051033065</v>
      </c>
    </row>
    <row r="38" spans="1:4" ht="12.75">
      <c r="A38">
        <v>37</v>
      </c>
      <c r="B38" s="1">
        <v>16476</v>
      </c>
      <c r="C38">
        <v>17900</v>
      </c>
      <c r="D38" s="10">
        <f t="shared" si="1"/>
        <v>4.252853030979893</v>
      </c>
    </row>
    <row r="39" spans="1:4" ht="12.75">
      <c r="A39">
        <v>38</v>
      </c>
      <c r="B39" s="1">
        <v>32880</v>
      </c>
      <c r="C39">
        <v>17800</v>
      </c>
      <c r="D39" s="10">
        <f t="shared" si="1"/>
        <v>4.250420002308894</v>
      </c>
    </row>
    <row r="40" spans="1:4" ht="12.75">
      <c r="A40">
        <v>39</v>
      </c>
      <c r="B40" s="1">
        <v>31466</v>
      </c>
      <c r="C40">
        <v>17700</v>
      </c>
      <c r="D40" s="10">
        <f t="shared" si="1"/>
        <v>4.247973266361806</v>
      </c>
    </row>
    <row r="41" spans="1:4" ht="12.75">
      <c r="A41">
        <v>40</v>
      </c>
      <c r="B41" s="1">
        <v>20089</v>
      </c>
      <c r="C41">
        <v>17500</v>
      </c>
      <c r="D41" s="10">
        <f t="shared" si="1"/>
        <v>4.243038048686294</v>
      </c>
    </row>
    <row r="42" spans="1:4" ht="12.75">
      <c r="A42">
        <v>41</v>
      </c>
      <c r="B42" s="1">
        <v>22976</v>
      </c>
      <c r="C42">
        <v>16800</v>
      </c>
      <c r="D42" s="10">
        <f t="shared" si="1"/>
        <v>4.225309281725863</v>
      </c>
    </row>
    <row r="43" spans="1:4" ht="12.75">
      <c r="A43">
        <v>42</v>
      </c>
      <c r="B43" s="1">
        <v>20800</v>
      </c>
      <c r="C43">
        <v>16700</v>
      </c>
      <c r="D43" s="10">
        <f t="shared" si="1"/>
        <v>4.222716471147583</v>
      </c>
    </row>
    <row r="44" spans="1:4" ht="12.75">
      <c r="A44">
        <v>43</v>
      </c>
      <c r="B44" s="1">
        <v>34713</v>
      </c>
      <c r="C44">
        <v>16600</v>
      </c>
      <c r="D44" s="10">
        <f t="shared" si="1"/>
        <v>4.220108088040055</v>
      </c>
    </row>
    <row r="45" spans="1:4" ht="12.75">
      <c r="A45">
        <v>44</v>
      </c>
      <c r="B45" s="1">
        <v>18285</v>
      </c>
      <c r="C45">
        <v>16300</v>
      </c>
      <c r="D45" s="10">
        <f t="shared" si="1"/>
        <v>4.212187604403958</v>
      </c>
    </row>
    <row r="46" spans="1:4" ht="12.75">
      <c r="A46">
        <v>45</v>
      </c>
      <c r="B46" s="1">
        <v>22636</v>
      </c>
      <c r="C46">
        <v>16000</v>
      </c>
      <c r="D46" s="10">
        <f t="shared" si="1"/>
        <v>4.204119982655925</v>
      </c>
    </row>
    <row r="47" spans="1:4" ht="12.75">
      <c r="A47">
        <v>46</v>
      </c>
      <c r="B47" s="1">
        <v>14647</v>
      </c>
      <c r="C47">
        <v>15900</v>
      </c>
      <c r="D47" s="10">
        <f t="shared" si="1"/>
        <v>4.201397124320452</v>
      </c>
    </row>
    <row r="48" spans="1:4" ht="12.75">
      <c r="A48">
        <v>47</v>
      </c>
      <c r="B48" s="1">
        <v>28893</v>
      </c>
      <c r="C48">
        <v>15000</v>
      </c>
      <c r="D48" s="10">
        <f t="shared" si="1"/>
        <v>4.176091259055681</v>
      </c>
    </row>
    <row r="49" spans="1:4" ht="12.75">
      <c r="A49">
        <v>48</v>
      </c>
      <c r="B49" s="1">
        <v>24871</v>
      </c>
      <c r="C49">
        <v>14600</v>
      </c>
      <c r="D49" s="10">
        <f t="shared" si="1"/>
        <v>4.164352855784437</v>
      </c>
    </row>
    <row r="50" spans="1:4" ht="12.75">
      <c r="A50">
        <v>49</v>
      </c>
      <c r="B50" s="1">
        <v>32518</v>
      </c>
      <c r="C50">
        <v>14600</v>
      </c>
      <c r="D50" s="10">
        <f t="shared" si="1"/>
        <v>4.164352855784437</v>
      </c>
    </row>
    <row r="51" spans="1:4" ht="12.75">
      <c r="A51">
        <v>50</v>
      </c>
      <c r="B51" s="1">
        <v>27399</v>
      </c>
      <c r="C51">
        <v>14500</v>
      </c>
      <c r="D51" s="10">
        <f t="shared" si="1"/>
        <v>4.161368002234975</v>
      </c>
    </row>
    <row r="52" spans="1:4" ht="12.75">
      <c r="A52">
        <v>51</v>
      </c>
      <c r="B52" s="1">
        <v>30988</v>
      </c>
      <c r="C52">
        <v>14400</v>
      </c>
      <c r="D52" s="10">
        <f t="shared" si="1"/>
        <v>4.158362492095249</v>
      </c>
    </row>
    <row r="53" spans="1:4" ht="12.75">
      <c r="A53">
        <v>52</v>
      </c>
      <c r="B53" s="1">
        <v>15376</v>
      </c>
      <c r="C53">
        <v>13900</v>
      </c>
      <c r="D53" s="10">
        <f t="shared" si="1"/>
        <v>4.143014800254095</v>
      </c>
    </row>
    <row r="54" spans="1:4" ht="12.75">
      <c r="A54">
        <v>53</v>
      </c>
      <c r="B54" s="1">
        <v>26655</v>
      </c>
      <c r="C54">
        <v>13000</v>
      </c>
      <c r="D54" s="10">
        <f t="shared" si="1"/>
        <v>4.113943352306837</v>
      </c>
    </row>
    <row r="55" spans="1:4" ht="12.75">
      <c r="A55">
        <v>54</v>
      </c>
      <c r="B55" s="1">
        <v>33654</v>
      </c>
      <c r="C55">
        <v>11700</v>
      </c>
      <c r="D55" s="10">
        <f t="shared" si="1"/>
        <v>4.068185861746161</v>
      </c>
    </row>
    <row r="56" spans="1:4" ht="12.75">
      <c r="A56">
        <v>55</v>
      </c>
      <c r="B56" s="1">
        <v>14994</v>
      </c>
      <c r="C56">
        <v>10600</v>
      </c>
      <c r="D56" s="10">
        <f t="shared" si="1"/>
        <v>4.02530586526477</v>
      </c>
    </row>
    <row r="57" spans="1:4" ht="12.75">
      <c r="A57">
        <v>56</v>
      </c>
      <c r="B57" s="1">
        <v>34389</v>
      </c>
      <c r="C57">
        <v>10400</v>
      </c>
      <c r="D57" s="10">
        <f t="shared" si="1"/>
        <v>4.017033339298781</v>
      </c>
    </row>
    <row r="58" spans="1:4" ht="12.75">
      <c r="A58">
        <v>57</v>
      </c>
      <c r="B58" s="1">
        <v>35781</v>
      </c>
      <c r="C58">
        <v>10200</v>
      </c>
      <c r="D58" s="10">
        <f t="shared" si="1"/>
        <v>4.008600171761918</v>
      </c>
    </row>
    <row r="59" spans="1:4" ht="12.75">
      <c r="A59">
        <v>58</v>
      </c>
      <c r="B59" s="1">
        <v>33989</v>
      </c>
      <c r="C59">
        <v>10100</v>
      </c>
      <c r="D59" s="10">
        <f t="shared" si="1"/>
        <v>4.004321373782642</v>
      </c>
    </row>
    <row r="60" spans="1:4" ht="12.75">
      <c r="A60">
        <v>59</v>
      </c>
      <c r="B60" s="1">
        <v>28192</v>
      </c>
      <c r="C60">
        <v>9270</v>
      </c>
      <c r="D60" s="10">
        <f t="shared" si="1"/>
        <v>3.967079734144497</v>
      </c>
    </row>
    <row r="61" spans="1:4" ht="12.75">
      <c r="A61">
        <v>60</v>
      </c>
      <c r="B61" s="1">
        <v>16003</v>
      </c>
      <c r="C61">
        <v>8890</v>
      </c>
      <c r="D61" s="10">
        <f t="shared" si="1"/>
        <v>3.9489017609702137</v>
      </c>
    </row>
    <row r="62" spans="1:4" ht="12.75">
      <c r="A62">
        <v>61</v>
      </c>
      <c r="B62" s="1">
        <v>33202</v>
      </c>
      <c r="C62">
        <v>8600</v>
      </c>
      <c r="D62" s="10">
        <f t="shared" si="1"/>
        <v>3.934498451243568</v>
      </c>
    </row>
    <row r="63" spans="3:4" ht="12.75">
      <c r="C63" s="6" t="s">
        <v>56</v>
      </c>
      <c r="D63" s="6" t="s">
        <v>57</v>
      </c>
    </row>
    <row r="64" spans="3:4" ht="12.75">
      <c r="C64" s="11">
        <f>AVERAGE(C2:C62)</f>
        <v>20686.22950819672</v>
      </c>
      <c r="D64" s="11">
        <f>AVERAGE(D2:D62)</f>
        <v>4.286934463466869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H23" sqref="H23"/>
    </sheetView>
  </sheetViews>
  <sheetFormatPr defaultColWidth="8.8515625" defaultRowHeight="12.75"/>
  <cols>
    <col min="1" max="1" width="5.421875" style="0" bestFit="1" customWidth="1"/>
    <col min="2" max="2" width="11.421875" style="0" customWidth="1"/>
    <col min="3" max="3" width="18.00390625" style="0" customWidth="1"/>
    <col min="4" max="4" width="10.00390625" style="0" bestFit="1" customWidth="1"/>
    <col min="5" max="5" width="13.28125" style="0" customWidth="1"/>
  </cols>
  <sheetData>
    <row r="1" spans="1:5" ht="47.25">
      <c r="A1" s="4" t="s">
        <v>50</v>
      </c>
      <c r="B1" s="12" t="s">
        <v>51</v>
      </c>
      <c r="C1" s="12" t="s">
        <v>58</v>
      </c>
      <c r="D1" s="4" t="s">
        <v>54</v>
      </c>
      <c r="E1" s="13" t="s">
        <v>59</v>
      </c>
    </row>
    <row r="2" spans="1:5" ht="12.75">
      <c r="A2">
        <v>1</v>
      </c>
      <c r="B2" s="1">
        <v>23733</v>
      </c>
      <c r="C2">
        <v>41800</v>
      </c>
      <c r="D2" s="10">
        <f aca="true" t="shared" si="0" ref="D2:D33">LOG(C2)</f>
        <v>4.6211762817750355</v>
      </c>
      <c r="E2" s="14">
        <f aca="true" t="shared" si="1" ref="E2:E33">(D2-$D$64)^2</f>
        <v>0.11171759310594943</v>
      </c>
    </row>
    <row r="3" spans="1:5" ht="12.75">
      <c r="A3">
        <v>2</v>
      </c>
      <c r="B3" s="1">
        <v>26319</v>
      </c>
      <c r="C3">
        <v>37000</v>
      </c>
      <c r="D3" s="10">
        <f t="shared" si="0"/>
        <v>4.568201724066995</v>
      </c>
      <c r="E3" s="14">
        <f t="shared" si="1"/>
        <v>0.07911127188549924</v>
      </c>
    </row>
    <row r="4" spans="1:5" ht="12.75">
      <c r="A4">
        <v>3</v>
      </c>
      <c r="B4" s="1">
        <v>27045</v>
      </c>
      <c r="C4">
        <v>34100</v>
      </c>
      <c r="D4" s="10">
        <f t="shared" si="0"/>
        <v>4.532754378992498</v>
      </c>
      <c r="E4" s="14">
        <f t="shared" si="1"/>
        <v>0.06042743086902721</v>
      </c>
    </row>
    <row r="5" spans="1:5" ht="12.75">
      <c r="A5">
        <v>4</v>
      </c>
      <c r="B5" s="1">
        <v>22244</v>
      </c>
      <c r="C5">
        <v>32800</v>
      </c>
      <c r="D5" s="10">
        <f t="shared" si="0"/>
        <v>4.515873843711679</v>
      </c>
      <c r="E5" s="14">
        <f t="shared" si="1"/>
        <v>0.05241323982687784</v>
      </c>
    </row>
    <row r="6" spans="1:5" ht="12.75">
      <c r="A6">
        <v>5</v>
      </c>
      <c r="B6" s="1">
        <v>29581</v>
      </c>
      <c r="C6">
        <v>32500</v>
      </c>
      <c r="D6" s="10">
        <f t="shared" si="0"/>
        <v>4.511883360978874</v>
      </c>
      <c r="E6" s="14">
        <f t="shared" si="1"/>
        <v>0.05060200649186677</v>
      </c>
    </row>
    <row r="7" spans="1:5" ht="12.75">
      <c r="A7">
        <v>6</v>
      </c>
      <c r="B7" s="1">
        <v>36157</v>
      </c>
      <c r="C7">
        <v>32500</v>
      </c>
      <c r="D7" s="10">
        <f t="shared" si="0"/>
        <v>4.511883360978874</v>
      </c>
      <c r="E7" s="14">
        <f t="shared" si="1"/>
        <v>0.05060200649186677</v>
      </c>
    </row>
    <row r="8" spans="1:5" ht="12.75">
      <c r="A8">
        <v>7</v>
      </c>
      <c r="B8" s="1">
        <v>20444</v>
      </c>
      <c r="C8">
        <v>32200</v>
      </c>
      <c r="D8" s="10">
        <f t="shared" si="0"/>
        <v>4.507855871695831</v>
      </c>
      <c r="E8" s="14">
        <f t="shared" si="1"/>
        <v>0.048806268613867825</v>
      </c>
    </row>
    <row r="9" spans="1:5" ht="12.75">
      <c r="A9">
        <v>8</v>
      </c>
      <c r="B9" s="1">
        <v>35102</v>
      </c>
      <c r="C9">
        <v>32100</v>
      </c>
      <c r="D9" s="10">
        <f t="shared" si="0"/>
        <v>4.506505032404872</v>
      </c>
      <c r="E9" s="14">
        <f t="shared" si="1"/>
        <v>0.04821123474375851</v>
      </c>
    </row>
    <row r="10" spans="1:5" ht="12.75">
      <c r="A10">
        <v>9</v>
      </c>
      <c r="B10" s="1">
        <v>23396</v>
      </c>
      <c r="C10">
        <v>28200</v>
      </c>
      <c r="D10" s="10">
        <f t="shared" si="0"/>
        <v>4.450249108319361</v>
      </c>
      <c r="E10" s="14">
        <f t="shared" si="1"/>
        <v>0.0266716732232956</v>
      </c>
    </row>
    <row r="11" spans="1:5" ht="12.75">
      <c r="A11">
        <v>10</v>
      </c>
      <c r="B11" s="1">
        <v>30301</v>
      </c>
      <c r="C11">
        <v>28200</v>
      </c>
      <c r="D11" s="10">
        <f t="shared" si="0"/>
        <v>4.450249108319361</v>
      </c>
      <c r="E11" s="14">
        <f t="shared" si="1"/>
        <v>0.0266716732232956</v>
      </c>
    </row>
    <row r="12" spans="1:5" ht="12.75">
      <c r="A12">
        <v>11</v>
      </c>
      <c r="B12" s="1">
        <v>35388</v>
      </c>
      <c r="C12">
        <v>28200</v>
      </c>
      <c r="D12" s="10">
        <f t="shared" si="0"/>
        <v>4.450249108319361</v>
      </c>
      <c r="E12" s="14">
        <f t="shared" si="1"/>
        <v>0.0266716732232956</v>
      </c>
    </row>
    <row r="13" spans="1:5" ht="12.75">
      <c r="A13">
        <v>12</v>
      </c>
      <c r="B13" s="1">
        <v>17539</v>
      </c>
      <c r="C13">
        <v>27800</v>
      </c>
      <c r="D13" s="10">
        <f t="shared" si="0"/>
        <v>4.444044795918076</v>
      </c>
      <c r="E13" s="14">
        <f t="shared" si="1"/>
        <v>0.024683656562928886</v>
      </c>
    </row>
    <row r="14" spans="1:5" ht="12.75">
      <c r="A14">
        <v>13</v>
      </c>
      <c r="B14" s="1">
        <v>17151</v>
      </c>
      <c r="C14">
        <v>26400</v>
      </c>
      <c r="D14" s="10">
        <f t="shared" si="0"/>
        <v>4.421603926869831</v>
      </c>
      <c r="E14" s="14">
        <f t="shared" si="1"/>
        <v>0.018135864373241703</v>
      </c>
    </row>
    <row r="15" spans="1:5" ht="12.75">
      <c r="A15">
        <v>14</v>
      </c>
      <c r="B15" s="1">
        <v>17946</v>
      </c>
      <c r="C15">
        <v>26400</v>
      </c>
      <c r="D15" s="10">
        <f t="shared" si="0"/>
        <v>4.421603926869831</v>
      </c>
      <c r="E15" s="14">
        <f t="shared" si="1"/>
        <v>0.018135864373241703</v>
      </c>
    </row>
    <row r="16" spans="1:5" ht="12.75">
      <c r="A16">
        <v>15</v>
      </c>
      <c r="B16" s="1">
        <v>19377</v>
      </c>
      <c r="C16">
        <v>26100</v>
      </c>
      <c r="D16" s="10">
        <f t="shared" si="0"/>
        <v>4.416640507338281</v>
      </c>
      <c r="E16" s="14">
        <f t="shared" si="1"/>
        <v>0.016823657816772638</v>
      </c>
    </row>
    <row r="17" spans="1:5" ht="12.75">
      <c r="A17">
        <v>16</v>
      </c>
      <c r="B17" s="1">
        <v>24175</v>
      </c>
      <c r="C17">
        <v>25500</v>
      </c>
      <c r="D17" s="10">
        <f t="shared" si="0"/>
        <v>4.4065401804339555</v>
      </c>
      <c r="E17" s="14">
        <f t="shared" si="1"/>
        <v>0.014305527531210815</v>
      </c>
    </row>
    <row r="18" spans="1:5" ht="12.75">
      <c r="A18">
        <v>17</v>
      </c>
      <c r="B18" s="1">
        <v>28472</v>
      </c>
      <c r="C18">
        <v>24700</v>
      </c>
      <c r="D18" s="10">
        <f t="shared" si="0"/>
        <v>4.392696953259666</v>
      </c>
      <c r="E18" s="14">
        <f t="shared" si="1"/>
        <v>0.011185704247171468</v>
      </c>
    </row>
    <row r="19" spans="1:5" ht="12.75">
      <c r="A19">
        <v>18</v>
      </c>
      <c r="B19" s="1">
        <v>19752</v>
      </c>
      <c r="C19">
        <v>24200</v>
      </c>
      <c r="D19" s="10">
        <f t="shared" si="0"/>
        <v>4.383815365980431</v>
      </c>
      <c r="E19" s="14">
        <f t="shared" si="1"/>
        <v>0.00938590927184234</v>
      </c>
    </row>
    <row r="20" spans="1:5" ht="12.75">
      <c r="A20">
        <v>19</v>
      </c>
      <c r="B20" s="1">
        <v>27732</v>
      </c>
      <c r="C20">
        <v>23400</v>
      </c>
      <c r="D20" s="10">
        <f t="shared" si="0"/>
        <v>4.3692158574101425</v>
      </c>
      <c r="E20" s="14">
        <f t="shared" si="1"/>
        <v>0.006770227789248183</v>
      </c>
    </row>
    <row r="21" spans="1:5" ht="12.75">
      <c r="A21">
        <v>20</v>
      </c>
      <c r="B21" s="1">
        <v>29926</v>
      </c>
      <c r="C21">
        <v>23400</v>
      </c>
      <c r="D21" s="10">
        <f t="shared" si="0"/>
        <v>4.3692158574101425</v>
      </c>
      <c r="E21" s="14">
        <f t="shared" si="1"/>
        <v>0.006770227789248183</v>
      </c>
    </row>
    <row r="22" spans="1:5" ht="12.75">
      <c r="A22">
        <v>21</v>
      </c>
      <c r="B22" s="1">
        <v>36490</v>
      </c>
      <c r="C22">
        <v>23200</v>
      </c>
      <c r="D22" s="10">
        <f t="shared" si="0"/>
        <v>4.365487984890899</v>
      </c>
      <c r="E22" s="14">
        <f t="shared" si="1"/>
        <v>0.006170655728115618</v>
      </c>
    </row>
    <row r="23" spans="1:5" ht="12.75">
      <c r="A23">
        <v>22</v>
      </c>
      <c r="B23" s="1">
        <v>15707</v>
      </c>
      <c r="C23">
        <v>22900</v>
      </c>
      <c r="D23" s="10">
        <f t="shared" si="0"/>
        <v>4.359835482339888</v>
      </c>
      <c r="E23" s="14">
        <f t="shared" si="1"/>
        <v>0.005314558552724342</v>
      </c>
    </row>
    <row r="24" spans="1:5" ht="12.75">
      <c r="A24">
        <v>23</v>
      </c>
      <c r="B24" s="1">
        <v>18967</v>
      </c>
      <c r="C24">
        <v>22300</v>
      </c>
      <c r="D24" s="10">
        <f t="shared" si="0"/>
        <v>4.348304863048161</v>
      </c>
      <c r="E24" s="14">
        <f t="shared" si="1"/>
        <v>0.0037663259447674154</v>
      </c>
    </row>
    <row r="25" spans="1:5" ht="12.75">
      <c r="A25">
        <v>24</v>
      </c>
      <c r="B25" s="1">
        <v>25177</v>
      </c>
      <c r="C25">
        <v>21200</v>
      </c>
      <c r="D25" s="10">
        <f t="shared" si="0"/>
        <v>4.326335860928752</v>
      </c>
      <c r="E25" s="14">
        <f t="shared" si="1"/>
        <v>0.001552470121949261</v>
      </c>
    </row>
    <row r="26" spans="1:5" ht="12.75">
      <c r="A26">
        <v>25</v>
      </c>
      <c r="B26" s="1">
        <v>25950</v>
      </c>
      <c r="C26">
        <v>21000</v>
      </c>
      <c r="D26" s="10">
        <f t="shared" si="0"/>
        <v>4.3222192947339195</v>
      </c>
      <c r="E26" s="14">
        <f t="shared" si="1"/>
        <v>0.001245019317544233</v>
      </c>
    </row>
    <row r="27" spans="1:5" ht="12.75">
      <c r="A27">
        <v>26</v>
      </c>
      <c r="B27" s="1">
        <v>24500</v>
      </c>
      <c r="C27">
        <v>20900</v>
      </c>
      <c r="D27" s="10">
        <f t="shared" si="0"/>
        <v>4.320146286111054</v>
      </c>
      <c r="E27" s="14">
        <f t="shared" si="1"/>
        <v>0.0011030251633488207</v>
      </c>
    </row>
    <row r="28" spans="1:5" ht="12.75">
      <c r="A28">
        <v>27</v>
      </c>
      <c r="B28" s="1">
        <v>21955</v>
      </c>
      <c r="C28">
        <v>20700</v>
      </c>
      <c r="D28" s="10">
        <f t="shared" si="0"/>
        <v>4.315970345456917</v>
      </c>
      <c r="E28" s="14">
        <f t="shared" si="1"/>
        <v>0.0008430824429400212</v>
      </c>
    </row>
    <row r="29" spans="1:5" ht="12.75">
      <c r="A29">
        <v>28</v>
      </c>
      <c r="B29" s="1">
        <v>31809</v>
      </c>
      <c r="C29">
        <v>20200</v>
      </c>
      <c r="D29" s="10">
        <f t="shared" si="0"/>
        <v>4.305351369446623</v>
      </c>
      <c r="E29" s="14">
        <f t="shared" si="1"/>
        <v>0.00033918242586711847</v>
      </c>
    </row>
    <row r="30" spans="1:5" ht="12.75">
      <c r="A30">
        <v>29</v>
      </c>
      <c r="B30" s="1">
        <v>21174</v>
      </c>
      <c r="C30">
        <v>19800</v>
      </c>
      <c r="D30" s="10">
        <f t="shared" si="0"/>
        <v>4.296665190261531</v>
      </c>
      <c r="E30" s="14">
        <f t="shared" si="1"/>
        <v>9.46870439523535E-05</v>
      </c>
    </row>
    <row r="31" spans="1:5" ht="12.75">
      <c r="A31">
        <v>30</v>
      </c>
      <c r="B31" s="1">
        <v>29232</v>
      </c>
      <c r="C31">
        <v>19600</v>
      </c>
      <c r="D31" s="10">
        <f t="shared" si="0"/>
        <v>4.292256071356476</v>
      </c>
      <c r="E31" s="14">
        <f t="shared" si="1"/>
        <v>2.831951053073225E-05</v>
      </c>
    </row>
    <row r="32" spans="1:5" ht="12.75">
      <c r="A32">
        <v>31</v>
      </c>
      <c r="B32" s="1">
        <v>18649</v>
      </c>
      <c r="C32">
        <v>19300</v>
      </c>
      <c r="D32" s="10">
        <f t="shared" si="0"/>
        <v>4.285557309007774</v>
      </c>
      <c r="E32" s="14">
        <f t="shared" si="1"/>
        <v>1.8965544042053284E-06</v>
      </c>
    </row>
    <row r="33" spans="1:5" ht="12.75">
      <c r="A33">
        <v>32</v>
      </c>
      <c r="B33" s="1">
        <v>32157</v>
      </c>
      <c r="C33">
        <v>19300</v>
      </c>
      <c r="D33" s="10">
        <f t="shared" si="0"/>
        <v>4.285557309007774</v>
      </c>
      <c r="E33" s="14">
        <f t="shared" si="1"/>
        <v>1.8965544042053284E-06</v>
      </c>
    </row>
    <row r="34" spans="1:5" ht="12.75">
      <c r="A34">
        <v>33</v>
      </c>
      <c r="B34" s="1">
        <v>16799</v>
      </c>
      <c r="C34">
        <v>19100</v>
      </c>
      <c r="D34" s="10">
        <f aca="true" t="shared" si="2" ref="D34:D62">LOG(C34)</f>
        <v>4.281033367247727</v>
      </c>
      <c r="E34" s="14">
        <f aca="true" t="shared" si="3" ref="E34:E62">(D34-$D$64)^2</f>
        <v>3.482293658756846E-05</v>
      </c>
    </row>
    <row r="35" spans="1:5" ht="12.75">
      <c r="A35">
        <v>34</v>
      </c>
      <c r="B35" s="1">
        <v>25595</v>
      </c>
      <c r="C35">
        <v>19000</v>
      </c>
      <c r="D35" s="10">
        <f t="shared" si="2"/>
        <v>4.278753600952829</v>
      </c>
      <c r="E35" s="14">
        <f t="shared" si="3"/>
        <v>6.692651147362558E-05</v>
      </c>
    </row>
    <row r="36" spans="1:5" ht="12.75">
      <c r="A36">
        <v>35</v>
      </c>
      <c r="B36" s="1">
        <v>21562</v>
      </c>
      <c r="C36">
        <v>18900</v>
      </c>
      <c r="D36" s="10">
        <f t="shared" si="2"/>
        <v>4.276461804173244</v>
      </c>
      <c r="E36" s="14">
        <f t="shared" si="3"/>
        <v>0.00010967659268035142</v>
      </c>
    </row>
    <row r="37" spans="1:5" ht="12.75">
      <c r="A37">
        <v>36</v>
      </c>
      <c r="B37" s="1">
        <v>30725</v>
      </c>
      <c r="C37">
        <v>18000</v>
      </c>
      <c r="D37" s="10">
        <f t="shared" si="2"/>
        <v>4.2552725051033065</v>
      </c>
      <c r="E37" s="14">
        <f t="shared" si="3"/>
        <v>0.001002479607415962</v>
      </c>
    </row>
    <row r="38" spans="1:5" ht="12.75">
      <c r="A38">
        <v>37</v>
      </c>
      <c r="B38" s="1">
        <v>16476</v>
      </c>
      <c r="C38">
        <v>17900</v>
      </c>
      <c r="D38" s="10">
        <f t="shared" si="2"/>
        <v>4.252853030979893</v>
      </c>
      <c r="E38" s="14">
        <f t="shared" si="3"/>
        <v>0.0011615440403642753</v>
      </c>
    </row>
    <row r="39" spans="1:5" ht="12.75">
      <c r="A39">
        <v>38</v>
      </c>
      <c r="B39" s="1">
        <v>32880</v>
      </c>
      <c r="C39">
        <v>17800</v>
      </c>
      <c r="D39" s="10">
        <f t="shared" si="2"/>
        <v>4.250420002308894</v>
      </c>
      <c r="E39" s="14">
        <f t="shared" si="3"/>
        <v>0.0013333058736572866</v>
      </c>
    </row>
    <row r="40" spans="1:5" ht="12.75">
      <c r="A40">
        <v>39</v>
      </c>
      <c r="B40" s="1">
        <v>31466</v>
      </c>
      <c r="C40">
        <v>17700</v>
      </c>
      <c r="D40" s="10">
        <f t="shared" si="2"/>
        <v>4.247973266361806</v>
      </c>
      <c r="E40" s="14">
        <f t="shared" si="3"/>
        <v>0.0015179748798595319</v>
      </c>
    </row>
    <row r="41" spans="1:5" ht="12.75">
      <c r="A41">
        <v>40</v>
      </c>
      <c r="B41" s="1">
        <v>20089</v>
      </c>
      <c r="C41">
        <v>17500</v>
      </c>
      <c r="D41" s="10">
        <f t="shared" si="2"/>
        <v>4.243038048686294</v>
      </c>
      <c r="E41" s="14">
        <f t="shared" si="3"/>
        <v>0.0019268952305882385</v>
      </c>
    </row>
    <row r="42" spans="1:5" ht="12.75">
      <c r="A42">
        <v>41</v>
      </c>
      <c r="B42" s="1">
        <v>22976</v>
      </c>
      <c r="C42">
        <v>16800</v>
      </c>
      <c r="D42" s="10">
        <f t="shared" si="2"/>
        <v>4.225309281725863</v>
      </c>
      <c r="E42" s="14">
        <f t="shared" si="3"/>
        <v>0.0037976630246119723</v>
      </c>
    </row>
    <row r="43" spans="1:5" ht="12.75">
      <c r="A43">
        <v>42</v>
      </c>
      <c r="B43" s="1">
        <v>20800</v>
      </c>
      <c r="C43">
        <v>16700</v>
      </c>
      <c r="D43" s="10">
        <f t="shared" si="2"/>
        <v>4.222716471147583</v>
      </c>
      <c r="E43" s="14">
        <f t="shared" si="3"/>
        <v>0.004123950537519824</v>
      </c>
    </row>
    <row r="44" spans="1:5" ht="12.75">
      <c r="A44">
        <v>43</v>
      </c>
      <c r="B44" s="1">
        <v>34713</v>
      </c>
      <c r="C44">
        <v>16600</v>
      </c>
      <c r="D44" s="10">
        <f t="shared" si="2"/>
        <v>4.220108088040055</v>
      </c>
      <c r="E44" s="14">
        <f t="shared" si="3"/>
        <v>0.004465764452685478</v>
      </c>
    </row>
    <row r="45" spans="1:5" ht="12.75">
      <c r="A45">
        <v>44</v>
      </c>
      <c r="B45" s="1">
        <v>18285</v>
      </c>
      <c r="C45">
        <v>16300</v>
      </c>
      <c r="D45" s="10">
        <f t="shared" si="2"/>
        <v>4.212187604403958</v>
      </c>
      <c r="E45" s="14">
        <f t="shared" si="3"/>
        <v>0.0055870929397706486</v>
      </c>
    </row>
    <row r="46" spans="1:5" ht="12.75">
      <c r="A46">
        <v>45</v>
      </c>
      <c r="B46" s="1">
        <v>22636</v>
      </c>
      <c r="C46">
        <v>16000</v>
      </c>
      <c r="D46" s="10">
        <f t="shared" si="2"/>
        <v>4.204119982655925</v>
      </c>
      <c r="E46" s="14">
        <f t="shared" si="3"/>
        <v>0.006858238231986194</v>
      </c>
    </row>
    <row r="47" spans="1:5" ht="12.75">
      <c r="A47">
        <v>46</v>
      </c>
      <c r="B47" s="1">
        <v>14647</v>
      </c>
      <c r="C47">
        <v>15900</v>
      </c>
      <c r="D47" s="10">
        <f t="shared" si="2"/>
        <v>4.201397124320452</v>
      </c>
      <c r="E47" s="14">
        <f t="shared" si="3"/>
        <v>0.007316636388249187</v>
      </c>
    </row>
    <row r="48" spans="1:5" ht="12.75">
      <c r="A48">
        <v>47</v>
      </c>
      <c r="B48" s="1">
        <v>28893</v>
      </c>
      <c r="C48">
        <v>15000</v>
      </c>
      <c r="D48" s="10">
        <f t="shared" si="2"/>
        <v>4.176091259055681</v>
      </c>
      <c r="E48" s="14">
        <f t="shared" si="3"/>
        <v>0.012286215964140309</v>
      </c>
    </row>
    <row r="49" spans="1:5" ht="12.75">
      <c r="A49">
        <v>48</v>
      </c>
      <c r="B49" s="1">
        <v>24871</v>
      </c>
      <c r="C49">
        <v>14600</v>
      </c>
      <c r="D49" s="10">
        <f t="shared" si="2"/>
        <v>4.164352855784437</v>
      </c>
      <c r="E49" s="14">
        <f t="shared" si="3"/>
        <v>0.015026250542009612</v>
      </c>
    </row>
    <row r="50" spans="1:5" ht="12.75">
      <c r="A50">
        <v>49</v>
      </c>
      <c r="B50" s="1">
        <v>32518</v>
      </c>
      <c r="C50">
        <v>14600</v>
      </c>
      <c r="D50" s="10">
        <f t="shared" si="2"/>
        <v>4.164352855784437</v>
      </c>
      <c r="E50" s="14">
        <f t="shared" si="3"/>
        <v>0.015026250542009612</v>
      </c>
    </row>
    <row r="51" spans="1:5" ht="12.75">
      <c r="A51">
        <v>50</v>
      </c>
      <c r="B51" s="1">
        <v>27399</v>
      </c>
      <c r="C51">
        <v>14500</v>
      </c>
      <c r="D51" s="10">
        <f t="shared" si="2"/>
        <v>4.161368002234975</v>
      </c>
      <c r="E51" s="14">
        <f t="shared" si="3"/>
        <v>0.015766936186300647</v>
      </c>
    </row>
    <row r="52" spans="1:5" ht="12.75">
      <c r="A52">
        <v>51</v>
      </c>
      <c r="B52" s="1">
        <v>30988</v>
      </c>
      <c r="C52">
        <v>14400</v>
      </c>
      <c r="D52" s="10">
        <f t="shared" si="2"/>
        <v>4.158362492095249</v>
      </c>
      <c r="E52" s="14">
        <f t="shared" si="3"/>
        <v>0.016530751822384563</v>
      </c>
    </row>
    <row r="53" spans="1:5" ht="12.75">
      <c r="A53">
        <v>52</v>
      </c>
      <c r="B53" s="1">
        <v>15376</v>
      </c>
      <c r="C53">
        <v>13900</v>
      </c>
      <c r="D53" s="10">
        <f t="shared" si="2"/>
        <v>4.143014800254095</v>
      </c>
      <c r="E53" s="14">
        <f t="shared" si="3"/>
        <v>0.020712869459278277</v>
      </c>
    </row>
    <row r="54" spans="1:5" ht="12.75">
      <c r="A54">
        <v>53</v>
      </c>
      <c r="B54" s="1">
        <v>26655</v>
      </c>
      <c r="C54">
        <v>13000</v>
      </c>
      <c r="D54" s="10">
        <f t="shared" si="2"/>
        <v>4.113943352306837</v>
      </c>
      <c r="E54" s="14">
        <f t="shared" si="3"/>
        <v>0.029925924540382533</v>
      </c>
    </row>
    <row r="55" spans="1:5" ht="12.75">
      <c r="A55">
        <v>54</v>
      </c>
      <c r="B55" s="1">
        <v>33654</v>
      </c>
      <c r="C55">
        <v>11700</v>
      </c>
      <c r="D55" s="10">
        <f t="shared" si="2"/>
        <v>4.068185861746161</v>
      </c>
      <c r="E55" s="14">
        <f t="shared" si="3"/>
        <v>0.04785095075476478</v>
      </c>
    </row>
    <row r="56" spans="1:5" ht="12.75">
      <c r="A56">
        <v>55</v>
      </c>
      <c r="B56" s="1">
        <v>14994</v>
      </c>
      <c r="C56">
        <v>10600</v>
      </c>
      <c r="D56" s="10">
        <f t="shared" si="2"/>
        <v>4.02530586526477</v>
      </c>
      <c r="E56" s="14">
        <f t="shared" si="3"/>
        <v>0.0684495233971951</v>
      </c>
    </row>
    <row r="57" spans="1:5" ht="12.75">
      <c r="A57">
        <v>56</v>
      </c>
      <c r="B57" s="1">
        <v>34389</v>
      </c>
      <c r="C57">
        <v>10400</v>
      </c>
      <c r="D57" s="10">
        <f t="shared" si="2"/>
        <v>4.017033339298781</v>
      </c>
      <c r="E57" s="14">
        <f t="shared" si="3"/>
        <v>0.07284661682719777</v>
      </c>
    </row>
    <row r="58" spans="1:5" ht="12.75">
      <c r="A58">
        <v>57</v>
      </c>
      <c r="B58" s="1">
        <v>35781</v>
      </c>
      <c r="C58">
        <v>10200</v>
      </c>
      <c r="D58" s="10">
        <f t="shared" si="2"/>
        <v>4.008600171761918</v>
      </c>
      <c r="E58" s="14">
        <f t="shared" si="3"/>
        <v>0.07746997793889672</v>
      </c>
    </row>
    <row r="59" spans="1:5" ht="12.75">
      <c r="A59">
        <v>58</v>
      </c>
      <c r="B59" s="1">
        <v>33989</v>
      </c>
      <c r="C59">
        <v>10100</v>
      </c>
      <c r="D59" s="10">
        <f t="shared" si="2"/>
        <v>4.004321373782642</v>
      </c>
      <c r="E59" s="14">
        <f t="shared" si="3"/>
        <v>0.07987015846086477</v>
      </c>
    </row>
    <row r="60" spans="1:5" ht="12.75">
      <c r="A60">
        <v>59</v>
      </c>
      <c r="B60" s="1">
        <v>28192</v>
      </c>
      <c r="C60">
        <v>9270</v>
      </c>
      <c r="D60" s="10">
        <f t="shared" si="2"/>
        <v>3.967079734144497</v>
      </c>
      <c r="E60" s="14">
        <f t="shared" si="3"/>
        <v>0.10230704786988766</v>
      </c>
    </row>
    <row r="61" spans="1:5" ht="12.75">
      <c r="A61">
        <v>60</v>
      </c>
      <c r="B61" s="1">
        <v>16003</v>
      </c>
      <c r="C61">
        <v>8890</v>
      </c>
      <c r="D61" s="10">
        <f t="shared" si="2"/>
        <v>3.9489017609702137</v>
      </c>
      <c r="E61" s="14">
        <f t="shared" si="3"/>
        <v>0.11426610795719219</v>
      </c>
    </row>
    <row r="62" spans="1:5" ht="12.75">
      <c r="A62">
        <v>61</v>
      </c>
      <c r="B62" s="1">
        <v>33202</v>
      </c>
      <c r="C62">
        <v>8600</v>
      </c>
      <c r="D62" s="10">
        <f t="shared" si="2"/>
        <v>3.934498451243568</v>
      </c>
      <c r="E62" s="14">
        <f t="shared" si="3"/>
        <v>0.12421114271186277</v>
      </c>
    </row>
    <row r="63" spans="3:4" ht="12.75">
      <c r="C63" s="4" t="s">
        <v>56</v>
      </c>
      <c r="D63" s="4" t="s">
        <v>57</v>
      </c>
    </row>
    <row r="64" spans="3:4" ht="12.75">
      <c r="C64" s="15">
        <f>AVERAGE(C2:C62)</f>
        <v>20686.22950819672</v>
      </c>
      <c r="D64" s="15">
        <f>AVERAGE(D2:D62)</f>
        <v>4.286934463466869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J13" sqref="J13"/>
    </sheetView>
  </sheetViews>
  <sheetFormatPr defaultColWidth="8.8515625" defaultRowHeight="12.75"/>
  <cols>
    <col min="1" max="1" width="5.421875" style="0" bestFit="1" customWidth="1"/>
    <col min="2" max="2" width="11.421875" style="0" customWidth="1"/>
    <col min="3" max="3" width="18.421875" style="0" customWidth="1"/>
    <col min="4" max="4" width="10.00390625" style="0" bestFit="1" customWidth="1"/>
    <col min="5" max="5" width="13.28125" style="0" customWidth="1"/>
    <col min="6" max="6" width="13.7109375" style="0" bestFit="1" customWidth="1"/>
  </cols>
  <sheetData>
    <row r="1" spans="1:6" ht="47.25">
      <c r="A1" s="4" t="s">
        <v>50</v>
      </c>
      <c r="B1" s="12" t="s">
        <v>51</v>
      </c>
      <c r="C1" s="12" t="s">
        <v>55</v>
      </c>
      <c r="D1" s="4" t="s">
        <v>54</v>
      </c>
      <c r="E1" s="16" t="s">
        <v>59</v>
      </c>
      <c r="F1" s="13" t="s">
        <v>60</v>
      </c>
    </row>
    <row r="2" spans="1:6" ht="12.75">
      <c r="A2">
        <v>1</v>
      </c>
      <c r="B2" s="1">
        <v>23733</v>
      </c>
      <c r="C2">
        <v>41800</v>
      </c>
      <c r="D2" s="10">
        <f aca="true" t="shared" si="0" ref="D2:D33">LOG(C2)</f>
        <v>4.6211762817750355</v>
      </c>
      <c r="E2" s="17">
        <f aca="true" t="shared" si="1" ref="E2:E33">(D2-$D$64)^2</f>
        <v>0.11171759310594943</v>
      </c>
      <c r="F2" s="14">
        <f aca="true" t="shared" si="2" ref="F2:F33">(D2-$D$64)^3</f>
        <v>0.037340691456744436</v>
      </c>
    </row>
    <row r="3" spans="1:6" ht="12.75">
      <c r="A3">
        <v>2</v>
      </c>
      <c r="B3" s="1">
        <v>26319</v>
      </c>
      <c r="C3">
        <v>37000</v>
      </c>
      <c r="D3" s="10">
        <f t="shared" si="0"/>
        <v>4.568201724066995</v>
      </c>
      <c r="E3" s="17">
        <f t="shared" si="1"/>
        <v>0.07911127188549924</v>
      </c>
      <c r="F3" s="14">
        <f t="shared" si="2"/>
        <v>0.02225141072582614</v>
      </c>
    </row>
    <row r="4" spans="1:6" ht="12.75">
      <c r="A4">
        <v>3</v>
      </c>
      <c r="B4" s="1">
        <v>27045</v>
      </c>
      <c r="C4">
        <v>34100</v>
      </c>
      <c r="D4" s="10">
        <f t="shared" si="0"/>
        <v>4.532754378992498</v>
      </c>
      <c r="E4" s="17">
        <f t="shared" si="1"/>
        <v>0.06042743086902721</v>
      </c>
      <c r="F4" s="14">
        <f t="shared" si="2"/>
        <v>0.014854265951655033</v>
      </c>
    </row>
    <row r="5" spans="1:6" ht="12.75">
      <c r="A5">
        <v>4</v>
      </c>
      <c r="B5" s="1">
        <v>22244</v>
      </c>
      <c r="C5">
        <v>32800</v>
      </c>
      <c r="D5" s="10">
        <f t="shared" si="0"/>
        <v>4.515873843711679</v>
      </c>
      <c r="E5" s="17">
        <f t="shared" si="1"/>
        <v>0.05241323982687784</v>
      </c>
      <c r="F5" s="14">
        <f t="shared" si="2"/>
        <v>0.01199945464258802</v>
      </c>
    </row>
    <row r="6" spans="1:6" ht="12.75">
      <c r="A6">
        <v>5</v>
      </c>
      <c r="B6" s="1">
        <v>29581</v>
      </c>
      <c r="C6">
        <v>32500</v>
      </c>
      <c r="D6" s="10">
        <f t="shared" si="0"/>
        <v>4.511883360978874</v>
      </c>
      <c r="E6" s="17">
        <f t="shared" si="1"/>
        <v>0.05060200649186677</v>
      </c>
      <c r="F6" s="14">
        <f t="shared" si="2"/>
        <v>0.011382865572240776</v>
      </c>
    </row>
    <row r="7" spans="1:6" ht="12.75">
      <c r="A7">
        <v>6</v>
      </c>
      <c r="B7" s="1">
        <v>36157</v>
      </c>
      <c r="C7">
        <v>32500</v>
      </c>
      <c r="D7" s="10">
        <f t="shared" si="0"/>
        <v>4.511883360978874</v>
      </c>
      <c r="E7" s="17">
        <f t="shared" si="1"/>
        <v>0.05060200649186677</v>
      </c>
      <c r="F7" s="14">
        <f t="shared" si="2"/>
        <v>0.011382865572240776</v>
      </c>
    </row>
    <row r="8" spans="1:6" ht="12.75">
      <c r="A8">
        <v>7</v>
      </c>
      <c r="B8" s="1">
        <v>20444</v>
      </c>
      <c r="C8">
        <v>32200</v>
      </c>
      <c r="D8" s="10">
        <f t="shared" si="0"/>
        <v>4.507855871695831</v>
      </c>
      <c r="E8" s="17">
        <f t="shared" si="1"/>
        <v>0.048806268613867825</v>
      </c>
      <c r="F8" s="14">
        <f t="shared" si="2"/>
        <v>0.010782349592576686</v>
      </c>
    </row>
    <row r="9" spans="1:6" ht="12.75">
      <c r="A9">
        <v>8</v>
      </c>
      <c r="B9" s="1">
        <v>35102</v>
      </c>
      <c r="C9">
        <v>32100</v>
      </c>
      <c r="D9" s="10">
        <f t="shared" si="0"/>
        <v>4.506505032404872</v>
      </c>
      <c r="E9" s="17">
        <f t="shared" si="1"/>
        <v>0.04821123474375851</v>
      </c>
      <c r="F9" s="14">
        <f t="shared" si="2"/>
        <v>0.010585768241890694</v>
      </c>
    </row>
    <row r="10" spans="1:6" ht="12.75">
      <c r="A10">
        <v>9</v>
      </c>
      <c r="B10" s="1">
        <v>23396</v>
      </c>
      <c r="C10">
        <v>28200</v>
      </c>
      <c r="D10" s="10">
        <f t="shared" si="0"/>
        <v>4.450249108319361</v>
      </c>
      <c r="E10" s="17">
        <f t="shared" si="1"/>
        <v>0.0266716732232956</v>
      </c>
      <c r="F10" s="14">
        <f t="shared" si="2"/>
        <v>0.004355874840084243</v>
      </c>
    </row>
    <row r="11" spans="1:6" ht="12.75">
      <c r="A11">
        <v>10</v>
      </c>
      <c r="B11" s="1">
        <v>30301</v>
      </c>
      <c r="C11">
        <v>28200</v>
      </c>
      <c r="D11" s="10">
        <f t="shared" si="0"/>
        <v>4.450249108319361</v>
      </c>
      <c r="E11" s="17">
        <f t="shared" si="1"/>
        <v>0.0266716732232956</v>
      </c>
      <c r="F11" s="14">
        <f t="shared" si="2"/>
        <v>0.004355874840084243</v>
      </c>
    </row>
    <row r="12" spans="1:6" ht="12.75">
      <c r="A12">
        <v>11</v>
      </c>
      <c r="B12" s="1">
        <v>35388</v>
      </c>
      <c r="C12">
        <v>28200</v>
      </c>
      <c r="D12" s="10">
        <f t="shared" si="0"/>
        <v>4.450249108319361</v>
      </c>
      <c r="E12" s="17">
        <f t="shared" si="1"/>
        <v>0.0266716732232956</v>
      </c>
      <c r="F12" s="14">
        <f t="shared" si="2"/>
        <v>0.004355874840084243</v>
      </c>
    </row>
    <row r="13" spans="1:6" ht="12.75">
      <c r="A13">
        <v>12</v>
      </c>
      <c r="B13" s="1">
        <v>17539</v>
      </c>
      <c r="C13">
        <v>27800</v>
      </c>
      <c r="D13" s="10">
        <f t="shared" si="0"/>
        <v>4.444044795918076</v>
      </c>
      <c r="E13" s="17">
        <f t="shared" si="1"/>
        <v>0.024683656562928886</v>
      </c>
      <c r="F13" s="14">
        <f t="shared" si="2"/>
        <v>0.0038780574887131826</v>
      </c>
    </row>
    <row r="14" spans="1:6" ht="12.75">
      <c r="A14">
        <v>13</v>
      </c>
      <c r="B14" s="1">
        <v>17151</v>
      </c>
      <c r="C14">
        <v>26400</v>
      </c>
      <c r="D14" s="10">
        <f t="shared" si="0"/>
        <v>4.421603926869831</v>
      </c>
      <c r="E14" s="17">
        <f t="shared" si="1"/>
        <v>0.018135864373241703</v>
      </c>
      <c r="F14" s="14">
        <f t="shared" si="2"/>
        <v>0.0024423471234933545</v>
      </c>
    </row>
    <row r="15" spans="1:6" ht="12.75">
      <c r="A15">
        <v>14</v>
      </c>
      <c r="B15" s="1">
        <v>17946</v>
      </c>
      <c r="C15">
        <v>26400</v>
      </c>
      <c r="D15" s="10">
        <f t="shared" si="0"/>
        <v>4.421603926869831</v>
      </c>
      <c r="E15" s="17">
        <f t="shared" si="1"/>
        <v>0.018135864373241703</v>
      </c>
      <c r="F15" s="14">
        <f t="shared" si="2"/>
        <v>0.0024423471234933545</v>
      </c>
    </row>
    <row r="16" spans="1:6" ht="12.75">
      <c r="A16">
        <v>15</v>
      </c>
      <c r="B16" s="1">
        <v>19377</v>
      </c>
      <c r="C16">
        <v>26100</v>
      </c>
      <c r="D16" s="10">
        <f t="shared" si="0"/>
        <v>4.416640507338281</v>
      </c>
      <c r="E16" s="17">
        <f t="shared" si="1"/>
        <v>0.016823657816772638</v>
      </c>
      <c r="F16" s="14">
        <f t="shared" si="2"/>
        <v>0.002182130098859934</v>
      </c>
    </row>
    <row r="17" spans="1:6" ht="12.75">
      <c r="A17">
        <v>16</v>
      </c>
      <c r="B17" s="1">
        <v>24175</v>
      </c>
      <c r="C17">
        <v>25500</v>
      </c>
      <c r="D17" s="10">
        <f t="shared" si="0"/>
        <v>4.4065401804339555</v>
      </c>
      <c r="E17" s="17">
        <f t="shared" si="1"/>
        <v>0.014305527531210815</v>
      </c>
      <c r="F17" s="14">
        <f t="shared" si="2"/>
        <v>0.0017110228769628652</v>
      </c>
    </row>
    <row r="18" spans="1:6" ht="12.75">
      <c r="A18">
        <v>17</v>
      </c>
      <c r="B18" s="1">
        <v>28472</v>
      </c>
      <c r="C18">
        <v>24700</v>
      </c>
      <c r="D18" s="10">
        <f t="shared" si="0"/>
        <v>4.392696953259666</v>
      </c>
      <c r="E18" s="17">
        <f t="shared" si="1"/>
        <v>0.011185704247171468</v>
      </c>
      <c r="F18" s="14">
        <f t="shared" si="2"/>
        <v>0.0011830279312667173</v>
      </c>
    </row>
    <row r="19" spans="1:6" ht="12.75">
      <c r="A19">
        <v>18</v>
      </c>
      <c r="B19" s="1">
        <v>19752</v>
      </c>
      <c r="C19">
        <v>24200</v>
      </c>
      <c r="D19" s="10">
        <f t="shared" si="0"/>
        <v>4.383815365980431</v>
      </c>
      <c r="E19" s="17">
        <f t="shared" si="1"/>
        <v>0.00938590927184234</v>
      </c>
      <c r="F19" s="14">
        <f t="shared" si="2"/>
        <v>0.0009093153611664972</v>
      </c>
    </row>
    <row r="20" spans="1:6" ht="12.75">
      <c r="A20">
        <v>19</v>
      </c>
      <c r="B20" s="1">
        <v>27732</v>
      </c>
      <c r="C20">
        <v>23400</v>
      </c>
      <c r="D20" s="10">
        <f t="shared" si="0"/>
        <v>4.3692158574101425</v>
      </c>
      <c r="E20" s="17">
        <f t="shared" si="1"/>
        <v>0.006770227789248183</v>
      </c>
      <c r="F20" s="14">
        <f t="shared" si="2"/>
        <v>0.000557063779812828</v>
      </c>
    </row>
    <row r="21" spans="1:6" ht="12.75">
      <c r="A21">
        <v>20</v>
      </c>
      <c r="B21" s="1">
        <v>29926</v>
      </c>
      <c r="C21">
        <v>23400</v>
      </c>
      <c r="D21" s="10">
        <f t="shared" si="0"/>
        <v>4.3692158574101425</v>
      </c>
      <c r="E21" s="17">
        <f t="shared" si="1"/>
        <v>0.006770227789248183</v>
      </c>
      <c r="F21" s="14">
        <f t="shared" si="2"/>
        <v>0.000557063779812828</v>
      </c>
    </row>
    <row r="22" spans="1:6" ht="12.75">
      <c r="A22">
        <v>21</v>
      </c>
      <c r="B22" s="1">
        <v>36490</v>
      </c>
      <c r="C22">
        <v>23200</v>
      </c>
      <c r="D22" s="10">
        <f t="shared" si="0"/>
        <v>4.365487984890899</v>
      </c>
      <c r="E22" s="17">
        <f t="shared" si="1"/>
        <v>0.006170655728115618</v>
      </c>
      <c r="F22" s="14">
        <f t="shared" si="2"/>
        <v>0.0004847267369388467</v>
      </c>
    </row>
    <row r="23" spans="1:6" ht="12.75">
      <c r="A23">
        <v>22</v>
      </c>
      <c r="B23" s="1">
        <v>15707</v>
      </c>
      <c r="C23">
        <v>22900</v>
      </c>
      <c r="D23" s="10">
        <f t="shared" si="0"/>
        <v>4.359835482339888</v>
      </c>
      <c r="E23" s="17">
        <f t="shared" si="1"/>
        <v>0.005314558552724342</v>
      </c>
      <c r="F23" s="14">
        <f t="shared" si="2"/>
        <v>0.0003874367333539243</v>
      </c>
    </row>
    <row r="24" spans="1:6" ht="12.75">
      <c r="A24">
        <v>23</v>
      </c>
      <c r="B24" s="1">
        <v>18967</v>
      </c>
      <c r="C24">
        <v>22300</v>
      </c>
      <c r="D24" s="10">
        <f t="shared" si="0"/>
        <v>4.348304863048161</v>
      </c>
      <c r="E24" s="17">
        <f t="shared" si="1"/>
        <v>0.0037663259447674154</v>
      </c>
      <c r="F24" s="14">
        <f t="shared" si="2"/>
        <v>0.00023114092818376247</v>
      </c>
    </row>
    <row r="25" spans="1:6" ht="12.75">
      <c r="A25">
        <v>24</v>
      </c>
      <c r="B25" s="1">
        <v>25177</v>
      </c>
      <c r="C25">
        <v>21200</v>
      </c>
      <c r="D25" s="10">
        <f t="shared" si="0"/>
        <v>4.326335860928752</v>
      </c>
      <c r="E25" s="17">
        <f t="shared" si="1"/>
        <v>0.001552470121949261</v>
      </c>
      <c r="F25" s="14">
        <f t="shared" si="2"/>
        <v>6.116949232262043E-05</v>
      </c>
    </row>
    <row r="26" spans="1:6" ht="12.75">
      <c r="A26">
        <v>25</v>
      </c>
      <c r="B26" s="1">
        <v>25950</v>
      </c>
      <c r="C26">
        <v>21000</v>
      </c>
      <c r="D26" s="10">
        <f t="shared" si="0"/>
        <v>4.3222192947339195</v>
      </c>
      <c r="E26" s="17">
        <f t="shared" si="1"/>
        <v>0.001245019317544233</v>
      </c>
      <c r="F26" s="14">
        <f t="shared" si="2"/>
        <v>4.393029654376678E-05</v>
      </c>
    </row>
    <row r="27" spans="1:6" ht="12.75">
      <c r="A27">
        <v>26</v>
      </c>
      <c r="B27" s="1">
        <v>24500</v>
      </c>
      <c r="C27">
        <v>20900</v>
      </c>
      <c r="D27" s="10">
        <f t="shared" si="0"/>
        <v>4.320146286111054</v>
      </c>
      <c r="E27" s="17">
        <f t="shared" si="1"/>
        <v>0.0011030251633488207</v>
      </c>
      <c r="F27" s="14">
        <f t="shared" si="2"/>
        <v>3.663347609721457E-05</v>
      </c>
    </row>
    <row r="28" spans="1:6" ht="12.75">
      <c r="A28">
        <v>27</v>
      </c>
      <c r="B28" s="1">
        <v>21955</v>
      </c>
      <c r="C28">
        <v>20700</v>
      </c>
      <c r="D28" s="10">
        <f t="shared" si="0"/>
        <v>4.315970345456917</v>
      </c>
      <c r="E28" s="17">
        <f t="shared" si="1"/>
        <v>0.0008430824429400212</v>
      </c>
      <c r="F28" s="14">
        <f t="shared" si="2"/>
        <v>2.4479642321088232E-05</v>
      </c>
    </row>
    <row r="29" spans="1:6" ht="12.75">
      <c r="A29">
        <v>28</v>
      </c>
      <c r="B29" s="1">
        <v>31809</v>
      </c>
      <c r="C29">
        <v>20200</v>
      </c>
      <c r="D29" s="10">
        <f t="shared" si="0"/>
        <v>4.305351369446623</v>
      </c>
      <c r="E29" s="17">
        <f t="shared" si="1"/>
        <v>0.00033918242586711847</v>
      </c>
      <c r="F29" s="14">
        <f t="shared" si="2"/>
        <v>6.246690847179785E-06</v>
      </c>
    </row>
    <row r="30" spans="1:6" ht="12.75">
      <c r="A30">
        <v>29</v>
      </c>
      <c r="B30" s="1">
        <v>21174</v>
      </c>
      <c r="C30">
        <v>19800</v>
      </c>
      <c r="D30" s="10">
        <f t="shared" si="0"/>
        <v>4.296665190261531</v>
      </c>
      <c r="E30" s="17">
        <f t="shared" si="1"/>
        <v>9.46870439523535E-05</v>
      </c>
      <c r="F30" s="14">
        <f t="shared" si="2"/>
        <v>9.213737556945072E-07</v>
      </c>
    </row>
    <row r="31" spans="1:6" ht="12.75">
      <c r="A31">
        <v>30</v>
      </c>
      <c r="B31" s="1">
        <v>29232</v>
      </c>
      <c r="C31">
        <v>19600</v>
      </c>
      <c r="D31" s="10">
        <f t="shared" si="0"/>
        <v>4.292256071356476</v>
      </c>
      <c r="E31" s="17">
        <f t="shared" si="1"/>
        <v>2.831951053073225E-05</v>
      </c>
      <c r="F31" s="14">
        <f t="shared" si="2"/>
        <v>1.50705330670166E-07</v>
      </c>
    </row>
    <row r="32" spans="1:6" ht="12.75">
      <c r="A32">
        <v>31</v>
      </c>
      <c r="B32" s="1">
        <v>18649</v>
      </c>
      <c r="C32">
        <v>19300</v>
      </c>
      <c r="D32" s="10">
        <f t="shared" si="0"/>
        <v>4.285557309007774</v>
      </c>
      <c r="E32" s="17">
        <f t="shared" si="1"/>
        <v>1.8965544042053284E-06</v>
      </c>
      <c r="F32" s="14">
        <f t="shared" si="2"/>
        <v>-2.6118483546676885E-09</v>
      </c>
    </row>
    <row r="33" spans="1:6" ht="12.75">
      <c r="A33">
        <v>32</v>
      </c>
      <c r="B33" s="1">
        <v>32157</v>
      </c>
      <c r="C33">
        <v>19300</v>
      </c>
      <c r="D33" s="10">
        <f t="shared" si="0"/>
        <v>4.285557309007774</v>
      </c>
      <c r="E33" s="17">
        <f t="shared" si="1"/>
        <v>1.8965544042053284E-06</v>
      </c>
      <c r="F33" s="14">
        <f t="shared" si="2"/>
        <v>-2.6118483546676885E-09</v>
      </c>
    </row>
    <row r="34" spans="1:6" ht="12.75">
      <c r="A34">
        <v>33</v>
      </c>
      <c r="B34" s="1">
        <v>16799</v>
      </c>
      <c r="C34">
        <v>19100</v>
      </c>
      <c r="D34" s="10">
        <f aca="true" t="shared" si="3" ref="D34:D62">LOG(C34)</f>
        <v>4.281033367247727</v>
      </c>
      <c r="E34" s="17">
        <f aca="true" t="shared" si="4" ref="E34:E62">(D34-$D$64)^2</f>
        <v>3.482293658756846E-05</v>
      </c>
      <c r="F34" s="14">
        <f aca="true" t="shared" si="5" ref="F34:F62">(D34-$D$64)^3</f>
        <v>-2.054934994363114E-07</v>
      </c>
    </row>
    <row r="35" spans="1:6" ht="12.75">
      <c r="A35">
        <v>34</v>
      </c>
      <c r="B35" s="1">
        <v>25595</v>
      </c>
      <c r="C35">
        <v>19000</v>
      </c>
      <c r="D35" s="10">
        <f t="shared" si="3"/>
        <v>4.278753600952829</v>
      </c>
      <c r="E35" s="17">
        <f t="shared" si="4"/>
        <v>6.692651147362558E-05</v>
      </c>
      <c r="F35" s="14">
        <f t="shared" si="5"/>
        <v>-5.475165889100544E-07</v>
      </c>
    </row>
    <row r="36" spans="1:6" ht="12.75">
      <c r="A36">
        <v>35</v>
      </c>
      <c r="B36" s="1">
        <v>21562</v>
      </c>
      <c r="C36">
        <v>18900</v>
      </c>
      <c r="D36" s="10">
        <f t="shared" si="3"/>
        <v>4.276461804173244</v>
      </c>
      <c r="E36" s="17">
        <f t="shared" si="4"/>
        <v>0.00010967659268035142</v>
      </c>
      <c r="F36" s="14">
        <f t="shared" si="5"/>
        <v>-1.148605587627013E-06</v>
      </c>
    </row>
    <row r="37" spans="1:6" ht="12.75">
      <c r="A37">
        <v>36</v>
      </c>
      <c r="B37" s="1">
        <v>30725</v>
      </c>
      <c r="C37">
        <v>18000</v>
      </c>
      <c r="D37" s="10">
        <f t="shared" si="3"/>
        <v>4.2552725051033065</v>
      </c>
      <c r="E37" s="17">
        <f t="shared" si="4"/>
        <v>0.001002479607415962</v>
      </c>
      <c r="F37" s="14">
        <f t="shared" si="5"/>
        <v>-3.174046759032462E-05</v>
      </c>
    </row>
    <row r="38" spans="1:6" ht="12.75">
      <c r="A38">
        <v>37</v>
      </c>
      <c r="B38" s="1">
        <v>16476</v>
      </c>
      <c r="C38">
        <v>17900</v>
      </c>
      <c r="D38" s="10">
        <f t="shared" si="3"/>
        <v>4.252853030979893</v>
      </c>
      <c r="E38" s="17">
        <f t="shared" si="4"/>
        <v>0.0011615440403642753</v>
      </c>
      <c r="F38" s="14">
        <f t="shared" si="5"/>
        <v>-3.9587084792323904E-05</v>
      </c>
    </row>
    <row r="39" spans="1:6" ht="12.75">
      <c r="A39">
        <v>38</v>
      </c>
      <c r="B39" s="1">
        <v>32880</v>
      </c>
      <c r="C39">
        <v>17800</v>
      </c>
      <c r="D39" s="10">
        <f t="shared" si="3"/>
        <v>4.250420002308894</v>
      </c>
      <c r="E39" s="17">
        <f t="shared" si="4"/>
        <v>0.0013333058736572866</v>
      </c>
      <c r="F39" s="14">
        <f t="shared" si="5"/>
        <v>-4.868494553535931E-05</v>
      </c>
    </row>
    <row r="40" spans="1:6" ht="12.75">
      <c r="A40">
        <v>39</v>
      </c>
      <c r="B40" s="1">
        <v>31466</v>
      </c>
      <c r="C40">
        <v>17700</v>
      </c>
      <c r="D40" s="10">
        <f t="shared" si="3"/>
        <v>4.247973266361806</v>
      </c>
      <c r="E40" s="17">
        <f t="shared" si="4"/>
        <v>0.0015179748798595319</v>
      </c>
      <c r="F40" s="14">
        <f t="shared" si="5"/>
        <v>-5.914211849474082E-05</v>
      </c>
    </row>
    <row r="41" spans="1:6" ht="12.75">
      <c r="A41">
        <v>40</v>
      </c>
      <c r="B41" s="1">
        <v>20089</v>
      </c>
      <c r="C41">
        <v>17500</v>
      </c>
      <c r="D41" s="10">
        <f t="shared" si="3"/>
        <v>4.243038048686294</v>
      </c>
      <c r="E41" s="17">
        <f t="shared" si="4"/>
        <v>0.0019268952305882385</v>
      </c>
      <c r="F41" s="14">
        <f t="shared" si="5"/>
        <v>-8.458379228061203E-05</v>
      </c>
    </row>
    <row r="42" spans="1:6" ht="12.75">
      <c r="A42">
        <v>41</v>
      </c>
      <c r="B42" s="1">
        <v>22976</v>
      </c>
      <c r="C42">
        <v>16800</v>
      </c>
      <c r="D42" s="10">
        <f t="shared" si="3"/>
        <v>4.225309281725863</v>
      </c>
      <c r="E42" s="17">
        <f t="shared" si="4"/>
        <v>0.0037976630246119723</v>
      </c>
      <c r="F42" s="14">
        <f t="shared" si="5"/>
        <v>-0.00023403167408280988</v>
      </c>
    </row>
    <row r="43" spans="1:6" ht="12.75">
      <c r="A43">
        <v>42</v>
      </c>
      <c r="B43" s="1">
        <v>20800</v>
      </c>
      <c r="C43">
        <v>16700</v>
      </c>
      <c r="D43" s="10">
        <f t="shared" si="3"/>
        <v>4.222716471147583</v>
      </c>
      <c r="E43" s="17">
        <f t="shared" si="4"/>
        <v>0.004123950537519824</v>
      </c>
      <c r="F43" s="14">
        <f t="shared" si="5"/>
        <v>-0.0002648318239435618</v>
      </c>
    </row>
    <row r="44" spans="1:6" ht="12.75">
      <c r="A44">
        <v>43</v>
      </c>
      <c r="B44" s="1">
        <v>34713</v>
      </c>
      <c r="C44">
        <v>16600</v>
      </c>
      <c r="D44" s="10">
        <f t="shared" si="3"/>
        <v>4.220108088040055</v>
      </c>
      <c r="E44" s="17">
        <f t="shared" si="4"/>
        <v>0.004465764452685478</v>
      </c>
      <c r="F44" s="14">
        <f t="shared" si="5"/>
        <v>-0.0002984308518828799</v>
      </c>
    </row>
    <row r="45" spans="1:6" ht="12.75">
      <c r="A45">
        <v>44</v>
      </c>
      <c r="B45" s="1">
        <v>18285</v>
      </c>
      <c r="C45">
        <v>16300</v>
      </c>
      <c r="D45" s="10">
        <f t="shared" si="3"/>
        <v>4.212187604403958</v>
      </c>
      <c r="E45" s="17">
        <f t="shared" si="4"/>
        <v>0.0055870929397706486</v>
      </c>
      <c r="F45" s="14">
        <f t="shared" si="5"/>
        <v>-0.0004176176485404206</v>
      </c>
    </row>
    <row r="46" spans="1:6" ht="12.75">
      <c r="A46">
        <v>45</v>
      </c>
      <c r="B46" s="1">
        <v>22636</v>
      </c>
      <c r="C46">
        <v>16000</v>
      </c>
      <c r="D46" s="10">
        <f t="shared" si="3"/>
        <v>4.204119982655925</v>
      </c>
      <c r="E46" s="17">
        <f t="shared" si="4"/>
        <v>0.006858238231986194</v>
      </c>
      <c r="F46" s="14">
        <f t="shared" si="5"/>
        <v>-0.0005679614384597024</v>
      </c>
    </row>
    <row r="47" spans="1:6" ht="12.75">
      <c r="A47">
        <v>46</v>
      </c>
      <c r="B47" s="1">
        <v>14647</v>
      </c>
      <c r="C47">
        <v>15900</v>
      </c>
      <c r="D47" s="10">
        <f t="shared" si="3"/>
        <v>4.201397124320452</v>
      </c>
      <c r="E47" s="17">
        <f t="shared" si="4"/>
        <v>0.007316636388249187</v>
      </c>
      <c r="F47" s="14">
        <f t="shared" si="5"/>
        <v>-0.0006258456081526874</v>
      </c>
    </row>
    <row r="48" spans="1:6" ht="12.75">
      <c r="A48">
        <v>47</v>
      </c>
      <c r="B48" s="1">
        <v>28893</v>
      </c>
      <c r="C48">
        <v>15000</v>
      </c>
      <c r="D48" s="10">
        <f t="shared" si="3"/>
        <v>4.176091259055681</v>
      </c>
      <c r="E48" s="17">
        <f t="shared" si="4"/>
        <v>0.012286215964140309</v>
      </c>
      <c r="F48" s="14">
        <f t="shared" si="5"/>
        <v>-0.0013618435475532</v>
      </c>
    </row>
    <row r="49" spans="1:6" ht="12.75">
      <c r="A49">
        <v>48</v>
      </c>
      <c r="B49" s="1">
        <v>24871</v>
      </c>
      <c r="C49">
        <v>14600</v>
      </c>
      <c r="D49" s="10">
        <f t="shared" si="3"/>
        <v>4.164352855784437</v>
      </c>
      <c r="E49" s="17">
        <f t="shared" si="4"/>
        <v>0.015026250542009612</v>
      </c>
      <c r="F49" s="14">
        <f t="shared" si="5"/>
        <v>-0.0018419419488785499</v>
      </c>
    </row>
    <row r="50" spans="1:6" ht="12.75">
      <c r="A50">
        <v>49</v>
      </c>
      <c r="B50" s="1">
        <v>32518</v>
      </c>
      <c r="C50">
        <v>14600</v>
      </c>
      <c r="D50" s="10">
        <f t="shared" si="3"/>
        <v>4.164352855784437</v>
      </c>
      <c r="E50" s="17">
        <f t="shared" si="4"/>
        <v>0.015026250542009612</v>
      </c>
      <c r="F50" s="14">
        <f t="shared" si="5"/>
        <v>-0.0018419419488785499</v>
      </c>
    </row>
    <row r="51" spans="1:6" ht="12.75">
      <c r="A51">
        <v>50</v>
      </c>
      <c r="B51" s="1">
        <v>27399</v>
      </c>
      <c r="C51">
        <v>14500</v>
      </c>
      <c r="D51" s="10">
        <f t="shared" si="3"/>
        <v>4.161368002234975</v>
      </c>
      <c r="E51" s="17">
        <f t="shared" si="4"/>
        <v>0.015766936186300647</v>
      </c>
      <c r="F51" s="14">
        <f t="shared" si="5"/>
        <v>-0.001979798381382861</v>
      </c>
    </row>
    <row r="52" spans="1:6" ht="12.75">
      <c r="A52">
        <v>51</v>
      </c>
      <c r="B52" s="1">
        <v>30988</v>
      </c>
      <c r="C52">
        <v>14400</v>
      </c>
      <c r="D52" s="10">
        <f t="shared" si="3"/>
        <v>4.158362492095249</v>
      </c>
      <c r="E52" s="17">
        <f t="shared" si="4"/>
        <v>0.016530751822384563</v>
      </c>
      <c r="F52" s="14">
        <f t="shared" si="5"/>
        <v>-0.002125391350058976</v>
      </c>
    </row>
    <row r="53" spans="1:6" ht="12.75">
      <c r="A53">
        <v>52</v>
      </c>
      <c r="B53" s="1">
        <v>15376</v>
      </c>
      <c r="C53">
        <v>13900</v>
      </c>
      <c r="D53" s="10">
        <f t="shared" si="3"/>
        <v>4.143014800254095</v>
      </c>
      <c r="E53" s="17">
        <f t="shared" si="4"/>
        <v>0.020712869459278277</v>
      </c>
      <c r="F53" s="14">
        <f t="shared" si="5"/>
        <v>-0.0029809891967494807</v>
      </c>
    </row>
    <row r="54" spans="1:6" ht="12.75">
      <c r="A54">
        <v>53</v>
      </c>
      <c r="B54" s="1">
        <v>26655</v>
      </c>
      <c r="C54">
        <v>13000</v>
      </c>
      <c r="D54" s="10">
        <f t="shared" si="3"/>
        <v>4.113943352306837</v>
      </c>
      <c r="E54" s="17">
        <f t="shared" si="4"/>
        <v>0.029925924540382533</v>
      </c>
      <c r="F54" s="14">
        <f t="shared" si="5"/>
        <v>-0.0051769189387320435</v>
      </c>
    </row>
    <row r="55" spans="1:6" ht="12.75">
      <c r="A55">
        <v>54</v>
      </c>
      <c r="B55" s="1">
        <v>33654</v>
      </c>
      <c r="C55">
        <v>11700</v>
      </c>
      <c r="D55" s="10">
        <f t="shared" si="3"/>
        <v>4.068185861746161</v>
      </c>
      <c r="E55" s="17">
        <f t="shared" si="4"/>
        <v>0.04785095075476478</v>
      </c>
      <c r="F55" s="14">
        <f t="shared" si="5"/>
        <v>-0.010467328568611236</v>
      </c>
    </row>
    <row r="56" spans="1:6" ht="12.75">
      <c r="A56">
        <v>55</v>
      </c>
      <c r="B56" s="1">
        <v>14994</v>
      </c>
      <c r="C56">
        <v>10600</v>
      </c>
      <c r="D56" s="10">
        <f t="shared" si="3"/>
        <v>4.02530586526477</v>
      </c>
      <c r="E56" s="17">
        <f t="shared" si="4"/>
        <v>0.0684495233971951</v>
      </c>
      <c r="F56" s="14">
        <f t="shared" si="5"/>
        <v>-0.017908352854009896</v>
      </c>
    </row>
    <row r="57" spans="1:6" ht="12.75">
      <c r="A57">
        <v>56</v>
      </c>
      <c r="B57" s="1">
        <v>34389</v>
      </c>
      <c r="C57">
        <v>10400</v>
      </c>
      <c r="D57" s="10">
        <f t="shared" si="3"/>
        <v>4.017033339298781</v>
      </c>
      <c r="E57" s="17">
        <f t="shared" si="4"/>
        <v>0.07284661682719777</v>
      </c>
      <c r="F57" s="14">
        <f t="shared" si="5"/>
        <v>-0.01966138377350265</v>
      </c>
    </row>
    <row r="58" spans="1:6" ht="12.75">
      <c r="A58">
        <v>57</v>
      </c>
      <c r="B58" s="1">
        <v>35781</v>
      </c>
      <c r="C58">
        <v>10200</v>
      </c>
      <c r="D58" s="10">
        <f t="shared" si="3"/>
        <v>4.008600171761918</v>
      </c>
      <c r="E58" s="17">
        <f t="shared" si="4"/>
        <v>0.07746997793889672</v>
      </c>
      <c r="F58" s="14">
        <f t="shared" si="5"/>
        <v>-0.021562551438020994</v>
      </c>
    </row>
    <row r="59" spans="1:6" ht="12.75">
      <c r="A59">
        <v>58</v>
      </c>
      <c r="B59" s="1">
        <v>33989</v>
      </c>
      <c r="C59">
        <v>10100</v>
      </c>
      <c r="D59" s="10">
        <f t="shared" si="3"/>
        <v>4.004321373782642</v>
      </c>
      <c r="E59" s="17">
        <f t="shared" si="4"/>
        <v>0.07987015846086477</v>
      </c>
      <c r="F59" s="14">
        <f t="shared" si="5"/>
        <v>-0.022572352256193775</v>
      </c>
    </row>
    <row r="60" spans="1:6" ht="12.75">
      <c r="A60">
        <v>59</v>
      </c>
      <c r="B60" s="1">
        <v>28192</v>
      </c>
      <c r="C60">
        <v>9270</v>
      </c>
      <c r="D60" s="10">
        <f t="shared" si="3"/>
        <v>3.967079734144497</v>
      </c>
      <c r="E60" s="17">
        <f t="shared" si="4"/>
        <v>0.10230704786988766</v>
      </c>
      <c r="F60" s="14">
        <f t="shared" si="5"/>
        <v>-0.03272339310419384</v>
      </c>
    </row>
    <row r="61" spans="1:6" ht="12.75">
      <c r="A61">
        <v>60</v>
      </c>
      <c r="B61" s="1">
        <v>16003</v>
      </c>
      <c r="C61">
        <v>8890</v>
      </c>
      <c r="D61" s="10">
        <f t="shared" si="3"/>
        <v>3.9489017609702137</v>
      </c>
      <c r="E61" s="17">
        <f t="shared" si="4"/>
        <v>0.11426610795719219</v>
      </c>
      <c r="F61" s="14">
        <f t="shared" si="5"/>
        <v>-0.038625681276544234</v>
      </c>
    </row>
    <row r="62" spans="1:6" ht="12.75">
      <c r="A62">
        <v>61</v>
      </c>
      <c r="B62" s="1">
        <v>33202</v>
      </c>
      <c r="C62">
        <v>8600</v>
      </c>
      <c r="D62" s="10">
        <f t="shared" si="3"/>
        <v>3.934498451243568</v>
      </c>
      <c r="E62" s="17">
        <f t="shared" si="4"/>
        <v>0.12421114271186277</v>
      </c>
      <c r="F62" s="14">
        <f t="shared" si="5"/>
        <v>-0.043776479811068254</v>
      </c>
    </row>
    <row r="63" spans="3:4" ht="12.75">
      <c r="C63" s="4" t="s">
        <v>56</v>
      </c>
      <c r="D63" s="4" t="s">
        <v>57</v>
      </c>
    </row>
    <row r="64" spans="3:4" ht="12.75">
      <c r="C64" s="15">
        <f>AVERAGE(C2:C62)</f>
        <v>20686.22950819672</v>
      </c>
      <c r="D64" s="15">
        <f>AVERAGE(D2:D62)</f>
        <v>4.286934463466869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58">
      <selection activeCell="J23" sqref="J23"/>
    </sheetView>
  </sheetViews>
  <sheetFormatPr defaultColWidth="8.8515625" defaultRowHeight="12.75"/>
  <cols>
    <col min="1" max="1" width="8.8515625" style="0" customWidth="1"/>
    <col min="2" max="2" width="11.421875" style="0" customWidth="1"/>
    <col min="3" max="3" width="18.7109375" style="0" customWidth="1"/>
    <col min="4" max="4" width="10.00390625" style="0" bestFit="1" customWidth="1"/>
    <col min="5" max="5" width="13.28125" style="0" customWidth="1"/>
    <col min="6" max="7" width="13.7109375" style="0" bestFit="1" customWidth="1"/>
  </cols>
  <sheetData>
    <row r="1" spans="1:7" ht="47.25">
      <c r="A1" s="4" t="s">
        <v>50</v>
      </c>
      <c r="B1" s="12" t="s">
        <v>51</v>
      </c>
      <c r="C1" s="12" t="s">
        <v>55</v>
      </c>
      <c r="D1" s="4" t="s">
        <v>54</v>
      </c>
      <c r="E1" s="16" t="s">
        <v>59</v>
      </c>
      <c r="F1" s="16" t="s">
        <v>60</v>
      </c>
      <c r="G1" s="18" t="s">
        <v>61</v>
      </c>
    </row>
    <row r="2" spans="1:7" ht="12.75">
      <c r="A2">
        <v>1</v>
      </c>
      <c r="B2" s="1">
        <v>23733</v>
      </c>
      <c r="C2">
        <v>41800</v>
      </c>
      <c r="D2" s="10">
        <f aca="true" t="shared" si="0" ref="D2:D33">LOG(C2)</f>
        <v>4.6211762817750355</v>
      </c>
      <c r="E2" s="17">
        <f aca="true" t="shared" si="1" ref="E2:E33">(D2-$D$64)^2</f>
        <v>0.11171759310594943</v>
      </c>
      <c r="F2" s="17">
        <f aca="true" t="shared" si="2" ref="F2:F33">(D2-$D$64)^3</f>
        <v>0.037340691456744436</v>
      </c>
      <c r="G2" s="19">
        <f aca="true" t="shared" si="3" ref="G2:G33">(61+1)/A2</f>
        <v>62</v>
      </c>
    </row>
    <row r="3" spans="1:7" ht="12.75">
      <c r="A3">
        <v>2</v>
      </c>
      <c r="B3" s="1">
        <v>26319</v>
      </c>
      <c r="C3">
        <v>37000</v>
      </c>
      <c r="D3" s="10">
        <f t="shared" si="0"/>
        <v>4.568201724066995</v>
      </c>
      <c r="E3" s="17">
        <f t="shared" si="1"/>
        <v>0.07911127188549924</v>
      </c>
      <c r="F3" s="17">
        <f t="shared" si="2"/>
        <v>0.02225141072582614</v>
      </c>
      <c r="G3" s="19">
        <f t="shared" si="3"/>
        <v>31</v>
      </c>
    </row>
    <row r="4" spans="1:7" ht="12.75">
      <c r="A4">
        <v>3</v>
      </c>
      <c r="B4" s="1">
        <v>27045</v>
      </c>
      <c r="C4">
        <v>34100</v>
      </c>
      <c r="D4" s="10">
        <f t="shared" si="0"/>
        <v>4.532754378992498</v>
      </c>
      <c r="E4" s="17">
        <f t="shared" si="1"/>
        <v>0.06042743086902721</v>
      </c>
      <c r="F4" s="17">
        <f t="shared" si="2"/>
        <v>0.014854265951655033</v>
      </c>
      <c r="G4" s="19">
        <f t="shared" si="3"/>
        <v>20.666666666666668</v>
      </c>
    </row>
    <row r="5" spans="1:7" ht="12.75">
      <c r="A5">
        <v>4</v>
      </c>
      <c r="B5" s="1">
        <v>22244</v>
      </c>
      <c r="C5">
        <v>32800</v>
      </c>
      <c r="D5" s="10">
        <f t="shared" si="0"/>
        <v>4.515873843711679</v>
      </c>
      <c r="E5" s="17">
        <f t="shared" si="1"/>
        <v>0.05241323982687784</v>
      </c>
      <c r="F5" s="17">
        <f t="shared" si="2"/>
        <v>0.01199945464258802</v>
      </c>
      <c r="G5" s="19">
        <f t="shared" si="3"/>
        <v>15.5</v>
      </c>
    </row>
    <row r="6" spans="1:7" ht="12.75">
      <c r="A6">
        <v>5</v>
      </c>
      <c r="B6" s="1">
        <v>29581</v>
      </c>
      <c r="C6">
        <v>32500</v>
      </c>
      <c r="D6" s="10">
        <f t="shared" si="0"/>
        <v>4.511883360978874</v>
      </c>
      <c r="E6" s="17">
        <f t="shared" si="1"/>
        <v>0.05060200649186677</v>
      </c>
      <c r="F6" s="17">
        <f t="shared" si="2"/>
        <v>0.011382865572240776</v>
      </c>
      <c r="G6" s="19">
        <f t="shared" si="3"/>
        <v>12.4</v>
      </c>
    </row>
    <row r="7" spans="1:7" ht="12.75">
      <c r="A7">
        <v>6</v>
      </c>
      <c r="B7" s="1">
        <v>36157</v>
      </c>
      <c r="C7">
        <v>32500</v>
      </c>
      <c r="D7" s="10">
        <f t="shared" si="0"/>
        <v>4.511883360978874</v>
      </c>
      <c r="E7" s="17">
        <f t="shared" si="1"/>
        <v>0.05060200649186677</v>
      </c>
      <c r="F7" s="17">
        <f t="shared" si="2"/>
        <v>0.011382865572240776</v>
      </c>
      <c r="G7" s="19">
        <f t="shared" si="3"/>
        <v>10.333333333333334</v>
      </c>
    </row>
    <row r="8" spans="1:7" ht="12.75">
      <c r="A8">
        <v>7</v>
      </c>
      <c r="B8" s="1">
        <v>20444</v>
      </c>
      <c r="C8">
        <v>32200</v>
      </c>
      <c r="D8" s="10">
        <f t="shared" si="0"/>
        <v>4.507855871695831</v>
      </c>
      <c r="E8" s="17">
        <f t="shared" si="1"/>
        <v>0.048806268613867825</v>
      </c>
      <c r="F8" s="17">
        <f t="shared" si="2"/>
        <v>0.010782349592576686</v>
      </c>
      <c r="G8" s="19">
        <f t="shared" si="3"/>
        <v>8.857142857142858</v>
      </c>
    </row>
    <row r="9" spans="1:7" ht="12.75">
      <c r="A9">
        <v>8</v>
      </c>
      <c r="B9" s="1">
        <v>35102</v>
      </c>
      <c r="C9">
        <v>32100</v>
      </c>
      <c r="D9" s="10">
        <f t="shared" si="0"/>
        <v>4.506505032404872</v>
      </c>
      <c r="E9" s="17">
        <f t="shared" si="1"/>
        <v>0.04821123474375851</v>
      </c>
      <c r="F9" s="17">
        <f t="shared" si="2"/>
        <v>0.010585768241890694</v>
      </c>
      <c r="G9" s="19">
        <f t="shared" si="3"/>
        <v>7.75</v>
      </c>
    </row>
    <row r="10" spans="1:7" ht="12.75">
      <c r="A10">
        <v>9</v>
      </c>
      <c r="B10" s="1">
        <v>23396</v>
      </c>
      <c r="C10">
        <v>28200</v>
      </c>
      <c r="D10" s="10">
        <f t="shared" si="0"/>
        <v>4.450249108319361</v>
      </c>
      <c r="E10" s="17">
        <f t="shared" si="1"/>
        <v>0.0266716732232956</v>
      </c>
      <c r="F10" s="17">
        <f t="shared" si="2"/>
        <v>0.004355874840084243</v>
      </c>
      <c r="G10" s="19">
        <f t="shared" si="3"/>
        <v>6.888888888888889</v>
      </c>
    </row>
    <row r="11" spans="1:7" ht="12.75">
      <c r="A11">
        <v>10</v>
      </c>
      <c r="B11" s="1">
        <v>30301</v>
      </c>
      <c r="C11">
        <v>28200</v>
      </c>
      <c r="D11" s="10">
        <f t="shared" si="0"/>
        <v>4.450249108319361</v>
      </c>
      <c r="E11" s="17">
        <f t="shared" si="1"/>
        <v>0.0266716732232956</v>
      </c>
      <c r="F11" s="17">
        <f t="shared" si="2"/>
        <v>0.004355874840084243</v>
      </c>
      <c r="G11" s="19">
        <f t="shared" si="3"/>
        <v>6.2</v>
      </c>
    </row>
    <row r="12" spans="1:7" ht="12.75">
      <c r="A12">
        <v>11</v>
      </c>
      <c r="B12" s="1">
        <v>35388</v>
      </c>
      <c r="C12">
        <v>28200</v>
      </c>
      <c r="D12" s="10">
        <f t="shared" si="0"/>
        <v>4.450249108319361</v>
      </c>
      <c r="E12" s="17">
        <f t="shared" si="1"/>
        <v>0.0266716732232956</v>
      </c>
      <c r="F12" s="17">
        <f t="shared" si="2"/>
        <v>0.004355874840084243</v>
      </c>
      <c r="G12" s="19">
        <f t="shared" si="3"/>
        <v>5.636363636363637</v>
      </c>
    </row>
    <row r="13" spans="1:7" ht="12.75">
      <c r="A13">
        <v>12</v>
      </c>
      <c r="B13" s="1">
        <v>17539</v>
      </c>
      <c r="C13">
        <v>27800</v>
      </c>
      <c r="D13" s="10">
        <f t="shared" si="0"/>
        <v>4.444044795918076</v>
      </c>
      <c r="E13" s="17">
        <f t="shared" si="1"/>
        <v>0.024683656562928886</v>
      </c>
      <c r="F13" s="17">
        <f t="shared" si="2"/>
        <v>0.0038780574887131826</v>
      </c>
      <c r="G13" s="19">
        <f t="shared" si="3"/>
        <v>5.166666666666667</v>
      </c>
    </row>
    <row r="14" spans="1:7" ht="12.75">
      <c r="A14">
        <v>13</v>
      </c>
      <c r="B14" s="1">
        <v>17151</v>
      </c>
      <c r="C14">
        <v>26400</v>
      </c>
      <c r="D14" s="10">
        <f t="shared" si="0"/>
        <v>4.421603926869831</v>
      </c>
      <c r="E14" s="17">
        <f t="shared" si="1"/>
        <v>0.018135864373241703</v>
      </c>
      <c r="F14" s="17">
        <f t="shared" si="2"/>
        <v>0.0024423471234933545</v>
      </c>
      <c r="G14" s="19">
        <f t="shared" si="3"/>
        <v>4.769230769230769</v>
      </c>
    </row>
    <row r="15" spans="1:7" ht="12.75">
      <c r="A15">
        <v>14</v>
      </c>
      <c r="B15" s="1">
        <v>17946</v>
      </c>
      <c r="C15">
        <v>26400</v>
      </c>
      <c r="D15" s="10">
        <f t="shared" si="0"/>
        <v>4.421603926869831</v>
      </c>
      <c r="E15" s="17">
        <f t="shared" si="1"/>
        <v>0.018135864373241703</v>
      </c>
      <c r="F15" s="17">
        <f t="shared" si="2"/>
        <v>0.0024423471234933545</v>
      </c>
      <c r="G15" s="19">
        <f t="shared" si="3"/>
        <v>4.428571428571429</v>
      </c>
    </row>
    <row r="16" spans="1:7" ht="12.75">
      <c r="A16">
        <v>15</v>
      </c>
      <c r="B16" s="1">
        <v>19377</v>
      </c>
      <c r="C16">
        <v>26100</v>
      </c>
      <c r="D16" s="10">
        <f t="shared" si="0"/>
        <v>4.416640507338281</v>
      </c>
      <c r="E16" s="17">
        <f t="shared" si="1"/>
        <v>0.016823657816772638</v>
      </c>
      <c r="F16" s="17">
        <f t="shared" si="2"/>
        <v>0.002182130098859934</v>
      </c>
      <c r="G16" s="19">
        <f t="shared" si="3"/>
        <v>4.133333333333334</v>
      </c>
    </row>
    <row r="17" spans="1:7" ht="12.75">
      <c r="A17">
        <v>16</v>
      </c>
      <c r="B17" s="1">
        <v>24175</v>
      </c>
      <c r="C17">
        <v>25500</v>
      </c>
      <c r="D17" s="10">
        <f t="shared" si="0"/>
        <v>4.4065401804339555</v>
      </c>
      <c r="E17" s="17">
        <f t="shared" si="1"/>
        <v>0.014305527531210815</v>
      </c>
      <c r="F17" s="17">
        <f t="shared" si="2"/>
        <v>0.0017110228769628652</v>
      </c>
      <c r="G17" s="19">
        <f t="shared" si="3"/>
        <v>3.875</v>
      </c>
    </row>
    <row r="18" spans="1:7" ht="12.75">
      <c r="A18">
        <v>17</v>
      </c>
      <c r="B18" s="1">
        <v>28472</v>
      </c>
      <c r="C18">
        <v>24700</v>
      </c>
      <c r="D18" s="10">
        <f t="shared" si="0"/>
        <v>4.392696953259666</v>
      </c>
      <c r="E18" s="17">
        <f t="shared" si="1"/>
        <v>0.011185704247171468</v>
      </c>
      <c r="F18" s="17">
        <f t="shared" si="2"/>
        <v>0.0011830279312667173</v>
      </c>
      <c r="G18" s="19">
        <f t="shared" si="3"/>
        <v>3.6470588235294117</v>
      </c>
    </row>
    <row r="19" spans="1:7" ht="12.75">
      <c r="A19">
        <v>18</v>
      </c>
      <c r="B19" s="1">
        <v>19752</v>
      </c>
      <c r="C19">
        <v>24200</v>
      </c>
      <c r="D19" s="10">
        <f t="shared" si="0"/>
        <v>4.383815365980431</v>
      </c>
      <c r="E19" s="17">
        <f t="shared" si="1"/>
        <v>0.00938590927184234</v>
      </c>
      <c r="F19" s="17">
        <f t="shared" si="2"/>
        <v>0.0009093153611664972</v>
      </c>
      <c r="G19" s="19">
        <f t="shared" si="3"/>
        <v>3.4444444444444446</v>
      </c>
    </row>
    <row r="20" spans="1:7" ht="12.75">
      <c r="A20">
        <v>19</v>
      </c>
      <c r="B20" s="1">
        <v>27732</v>
      </c>
      <c r="C20">
        <v>23400</v>
      </c>
      <c r="D20" s="10">
        <f t="shared" si="0"/>
        <v>4.3692158574101425</v>
      </c>
      <c r="E20" s="17">
        <f t="shared" si="1"/>
        <v>0.006770227789248183</v>
      </c>
      <c r="F20" s="17">
        <f t="shared" si="2"/>
        <v>0.000557063779812828</v>
      </c>
      <c r="G20" s="19">
        <f t="shared" si="3"/>
        <v>3.263157894736842</v>
      </c>
    </row>
    <row r="21" spans="1:7" ht="12.75">
      <c r="A21">
        <v>20</v>
      </c>
      <c r="B21" s="1">
        <v>29926</v>
      </c>
      <c r="C21">
        <v>23400</v>
      </c>
      <c r="D21" s="10">
        <f t="shared" si="0"/>
        <v>4.3692158574101425</v>
      </c>
      <c r="E21" s="17">
        <f t="shared" si="1"/>
        <v>0.006770227789248183</v>
      </c>
      <c r="F21" s="17">
        <f t="shared" si="2"/>
        <v>0.000557063779812828</v>
      </c>
      <c r="G21" s="19">
        <f t="shared" si="3"/>
        <v>3.1</v>
      </c>
    </row>
    <row r="22" spans="1:7" ht="12.75">
      <c r="A22">
        <v>21</v>
      </c>
      <c r="B22" s="1">
        <v>36490</v>
      </c>
      <c r="C22">
        <v>23200</v>
      </c>
      <c r="D22" s="10">
        <f t="shared" si="0"/>
        <v>4.365487984890899</v>
      </c>
      <c r="E22" s="17">
        <f t="shared" si="1"/>
        <v>0.006170655728115618</v>
      </c>
      <c r="F22" s="17">
        <f t="shared" si="2"/>
        <v>0.0004847267369388467</v>
      </c>
      <c r="G22" s="19">
        <f t="shared" si="3"/>
        <v>2.9523809523809526</v>
      </c>
    </row>
    <row r="23" spans="1:7" ht="12.75">
      <c r="A23">
        <v>22</v>
      </c>
      <c r="B23" s="1">
        <v>15707</v>
      </c>
      <c r="C23">
        <v>22900</v>
      </c>
      <c r="D23" s="10">
        <f t="shared" si="0"/>
        <v>4.359835482339888</v>
      </c>
      <c r="E23" s="17">
        <f t="shared" si="1"/>
        <v>0.005314558552724342</v>
      </c>
      <c r="F23" s="17">
        <f t="shared" si="2"/>
        <v>0.0003874367333539243</v>
      </c>
      <c r="G23" s="19">
        <f t="shared" si="3"/>
        <v>2.8181818181818183</v>
      </c>
    </row>
    <row r="24" spans="1:7" ht="12.75">
      <c r="A24">
        <v>23</v>
      </c>
      <c r="B24" s="1">
        <v>18967</v>
      </c>
      <c r="C24">
        <v>22300</v>
      </c>
      <c r="D24" s="10">
        <f t="shared" si="0"/>
        <v>4.348304863048161</v>
      </c>
      <c r="E24" s="17">
        <f t="shared" si="1"/>
        <v>0.0037663259447674154</v>
      </c>
      <c r="F24" s="17">
        <f t="shared" si="2"/>
        <v>0.00023114092818376247</v>
      </c>
      <c r="G24" s="19">
        <f t="shared" si="3"/>
        <v>2.6956521739130435</v>
      </c>
    </row>
    <row r="25" spans="1:7" ht="12.75">
      <c r="A25">
        <v>24</v>
      </c>
      <c r="B25" s="1">
        <v>25177</v>
      </c>
      <c r="C25">
        <v>21200</v>
      </c>
      <c r="D25" s="10">
        <f t="shared" si="0"/>
        <v>4.326335860928752</v>
      </c>
      <c r="E25" s="17">
        <f t="shared" si="1"/>
        <v>0.001552470121949261</v>
      </c>
      <c r="F25" s="17">
        <f t="shared" si="2"/>
        <v>6.116949232262043E-05</v>
      </c>
      <c r="G25" s="19">
        <f t="shared" si="3"/>
        <v>2.5833333333333335</v>
      </c>
    </row>
    <row r="26" spans="1:7" ht="12.75">
      <c r="A26">
        <v>25</v>
      </c>
      <c r="B26" s="1">
        <v>25950</v>
      </c>
      <c r="C26">
        <v>21000</v>
      </c>
      <c r="D26" s="10">
        <f t="shared" si="0"/>
        <v>4.3222192947339195</v>
      </c>
      <c r="E26" s="17">
        <f t="shared" si="1"/>
        <v>0.001245019317544233</v>
      </c>
      <c r="F26" s="17">
        <f t="shared" si="2"/>
        <v>4.393029654376678E-05</v>
      </c>
      <c r="G26" s="19">
        <f t="shared" si="3"/>
        <v>2.48</v>
      </c>
    </row>
    <row r="27" spans="1:7" ht="12.75">
      <c r="A27">
        <v>26</v>
      </c>
      <c r="B27" s="1">
        <v>24500</v>
      </c>
      <c r="C27">
        <v>20900</v>
      </c>
      <c r="D27" s="10">
        <f t="shared" si="0"/>
        <v>4.320146286111054</v>
      </c>
      <c r="E27" s="17">
        <f t="shared" si="1"/>
        <v>0.0011030251633488207</v>
      </c>
      <c r="F27" s="17">
        <f t="shared" si="2"/>
        <v>3.663347609721457E-05</v>
      </c>
      <c r="G27" s="19">
        <f t="shared" si="3"/>
        <v>2.3846153846153846</v>
      </c>
    </row>
    <row r="28" spans="1:7" ht="12.75">
      <c r="A28">
        <v>27</v>
      </c>
      <c r="B28" s="1">
        <v>21955</v>
      </c>
      <c r="C28">
        <v>20700</v>
      </c>
      <c r="D28" s="10">
        <f t="shared" si="0"/>
        <v>4.315970345456917</v>
      </c>
      <c r="E28" s="17">
        <f t="shared" si="1"/>
        <v>0.0008430824429400212</v>
      </c>
      <c r="F28" s="17">
        <f t="shared" si="2"/>
        <v>2.4479642321088232E-05</v>
      </c>
      <c r="G28" s="19">
        <f t="shared" si="3"/>
        <v>2.2962962962962963</v>
      </c>
    </row>
    <row r="29" spans="1:7" ht="12.75">
      <c r="A29">
        <v>28</v>
      </c>
      <c r="B29" s="1">
        <v>31809</v>
      </c>
      <c r="C29">
        <v>20200</v>
      </c>
      <c r="D29" s="10">
        <f t="shared" si="0"/>
        <v>4.305351369446623</v>
      </c>
      <c r="E29" s="17">
        <f t="shared" si="1"/>
        <v>0.00033918242586711847</v>
      </c>
      <c r="F29" s="17">
        <f t="shared" si="2"/>
        <v>6.246690847179785E-06</v>
      </c>
      <c r="G29" s="19">
        <f t="shared" si="3"/>
        <v>2.2142857142857144</v>
      </c>
    </row>
    <row r="30" spans="1:7" ht="12.75">
      <c r="A30">
        <v>29</v>
      </c>
      <c r="B30" s="1">
        <v>21174</v>
      </c>
      <c r="C30">
        <v>19800</v>
      </c>
      <c r="D30" s="10">
        <f t="shared" si="0"/>
        <v>4.296665190261531</v>
      </c>
      <c r="E30" s="17">
        <f t="shared" si="1"/>
        <v>9.46870439523535E-05</v>
      </c>
      <c r="F30" s="17">
        <f t="shared" si="2"/>
        <v>9.213737556945072E-07</v>
      </c>
      <c r="G30" s="19">
        <f t="shared" si="3"/>
        <v>2.1379310344827585</v>
      </c>
    </row>
    <row r="31" spans="1:7" ht="12.75">
      <c r="A31">
        <v>30</v>
      </c>
      <c r="B31" s="1">
        <v>29232</v>
      </c>
      <c r="C31">
        <v>19600</v>
      </c>
      <c r="D31" s="10">
        <f t="shared" si="0"/>
        <v>4.292256071356476</v>
      </c>
      <c r="E31" s="17">
        <f t="shared" si="1"/>
        <v>2.831951053073225E-05</v>
      </c>
      <c r="F31" s="17">
        <f t="shared" si="2"/>
        <v>1.50705330670166E-07</v>
      </c>
      <c r="G31" s="19">
        <f t="shared" si="3"/>
        <v>2.066666666666667</v>
      </c>
    </row>
    <row r="32" spans="1:7" ht="12.75">
      <c r="A32">
        <v>31</v>
      </c>
      <c r="B32" s="1">
        <v>18649</v>
      </c>
      <c r="C32">
        <v>19300</v>
      </c>
      <c r="D32" s="10">
        <f t="shared" si="0"/>
        <v>4.285557309007774</v>
      </c>
      <c r="E32" s="17">
        <f t="shared" si="1"/>
        <v>1.8965544042053284E-06</v>
      </c>
      <c r="F32" s="17">
        <f t="shared" si="2"/>
        <v>-2.6118483546676885E-09</v>
      </c>
      <c r="G32" s="19">
        <f t="shared" si="3"/>
        <v>2</v>
      </c>
    </row>
    <row r="33" spans="1:7" ht="12.75">
      <c r="A33">
        <v>32</v>
      </c>
      <c r="B33" s="1">
        <v>32157</v>
      </c>
      <c r="C33">
        <v>19300</v>
      </c>
      <c r="D33" s="10">
        <f t="shared" si="0"/>
        <v>4.285557309007774</v>
      </c>
      <c r="E33" s="17">
        <f t="shared" si="1"/>
        <v>1.8965544042053284E-06</v>
      </c>
      <c r="F33" s="17">
        <f t="shared" si="2"/>
        <v>-2.6118483546676885E-09</v>
      </c>
      <c r="G33" s="19">
        <f t="shared" si="3"/>
        <v>1.9375</v>
      </c>
    </row>
    <row r="34" spans="1:7" ht="12.75">
      <c r="A34">
        <v>33</v>
      </c>
      <c r="B34" s="1">
        <v>16799</v>
      </c>
      <c r="C34">
        <v>19100</v>
      </c>
      <c r="D34" s="10">
        <f aca="true" t="shared" si="4" ref="D34:D62">LOG(C34)</f>
        <v>4.281033367247727</v>
      </c>
      <c r="E34" s="17">
        <f aca="true" t="shared" si="5" ref="E34:E62">(D34-$D$64)^2</f>
        <v>3.482293658756846E-05</v>
      </c>
      <c r="F34" s="17">
        <f aca="true" t="shared" si="6" ref="F34:F62">(D34-$D$64)^3</f>
        <v>-2.054934994363114E-07</v>
      </c>
      <c r="G34" s="19">
        <f aca="true" t="shared" si="7" ref="G34:G62">(61+1)/A34</f>
        <v>1.878787878787879</v>
      </c>
    </row>
    <row r="35" spans="1:7" ht="12.75">
      <c r="A35">
        <v>34</v>
      </c>
      <c r="B35" s="1">
        <v>25595</v>
      </c>
      <c r="C35">
        <v>19000</v>
      </c>
      <c r="D35" s="10">
        <f t="shared" si="4"/>
        <v>4.278753600952829</v>
      </c>
      <c r="E35" s="17">
        <f t="shared" si="5"/>
        <v>6.692651147362558E-05</v>
      </c>
      <c r="F35" s="17">
        <f t="shared" si="6"/>
        <v>-5.475165889100544E-07</v>
      </c>
      <c r="G35" s="19">
        <f t="shared" si="7"/>
        <v>1.8235294117647058</v>
      </c>
    </row>
    <row r="36" spans="1:7" ht="12.75">
      <c r="A36">
        <v>35</v>
      </c>
      <c r="B36" s="1">
        <v>21562</v>
      </c>
      <c r="C36">
        <v>18900</v>
      </c>
      <c r="D36" s="10">
        <f t="shared" si="4"/>
        <v>4.276461804173244</v>
      </c>
      <c r="E36" s="17">
        <f t="shared" si="5"/>
        <v>0.00010967659268035142</v>
      </c>
      <c r="F36" s="17">
        <f t="shared" si="6"/>
        <v>-1.148605587627013E-06</v>
      </c>
      <c r="G36" s="19">
        <f t="shared" si="7"/>
        <v>1.7714285714285714</v>
      </c>
    </row>
    <row r="37" spans="1:7" ht="12.75">
      <c r="A37">
        <v>36</v>
      </c>
      <c r="B37" s="1">
        <v>30725</v>
      </c>
      <c r="C37">
        <v>18000</v>
      </c>
      <c r="D37" s="10">
        <f t="shared" si="4"/>
        <v>4.2552725051033065</v>
      </c>
      <c r="E37" s="17">
        <f t="shared" si="5"/>
        <v>0.001002479607415962</v>
      </c>
      <c r="F37" s="17">
        <f t="shared" si="6"/>
        <v>-3.174046759032462E-05</v>
      </c>
      <c r="G37" s="19">
        <f t="shared" si="7"/>
        <v>1.7222222222222223</v>
      </c>
    </row>
    <row r="38" spans="1:7" ht="12.75">
      <c r="A38">
        <v>37</v>
      </c>
      <c r="B38" s="1">
        <v>16476</v>
      </c>
      <c r="C38">
        <v>17900</v>
      </c>
      <c r="D38" s="10">
        <f t="shared" si="4"/>
        <v>4.252853030979893</v>
      </c>
      <c r="E38" s="17">
        <f t="shared" si="5"/>
        <v>0.0011615440403642753</v>
      </c>
      <c r="F38" s="17">
        <f t="shared" si="6"/>
        <v>-3.9587084792323904E-05</v>
      </c>
      <c r="G38" s="19">
        <f t="shared" si="7"/>
        <v>1.6756756756756757</v>
      </c>
    </row>
    <row r="39" spans="1:7" ht="12.75">
      <c r="A39">
        <v>38</v>
      </c>
      <c r="B39" s="1">
        <v>32880</v>
      </c>
      <c r="C39">
        <v>17800</v>
      </c>
      <c r="D39" s="10">
        <f t="shared" si="4"/>
        <v>4.250420002308894</v>
      </c>
      <c r="E39" s="17">
        <f t="shared" si="5"/>
        <v>0.0013333058736572866</v>
      </c>
      <c r="F39" s="17">
        <f t="shared" si="6"/>
        <v>-4.868494553535931E-05</v>
      </c>
      <c r="G39" s="19">
        <f t="shared" si="7"/>
        <v>1.631578947368421</v>
      </c>
    </row>
    <row r="40" spans="1:7" ht="12.75">
      <c r="A40">
        <v>39</v>
      </c>
      <c r="B40" s="1">
        <v>31466</v>
      </c>
      <c r="C40">
        <v>17700</v>
      </c>
      <c r="D40" s="10">
        <f t="shared" si="4"/>
        <v>4.247973266361806</v>
      </c>
      <c r="E40" s="17">
        <f t="shared" si="5"/>
        <v>0.0015179748798595319</v>
      </c>
      <c r="F40" s="17">
        <f t="shared" si="6"/>
        <v>-5.914211849474082E-05</v>
      </c>
      <c r="G40" s="19">
        <f t="shared" si="7"/>
        <v>1.5897435897435896</v>
      </c>
    </row>
    <row r="41" spans="1:7" ht="12.75">
      <c r="A41">
        <v>40</v>
      </c>
      <c r="B41" s="1">
        <v>20089</v>
      </c>
      <c r="C41">
        <v>17500</v>
      </c>
      <c r="D41" s="10">
        <f t="shared" si="4"/>
        <v>4.243038048686294</v>
      </c>
      <c r="E41" s="17">
        <f t="shared" si="5"/>
        <v>0.0019268952305882385</v>
      </c>
      <c r="F41" s="17">
        <f t="shared" si="6"/>
        <v>-8.458379228061203E-05</v>
      </c>
      <c r="G41" s="19">
        <f t="shared" si="7"/>
        <v>1.55</v>
      </c>
    </row>
    <row r="42" spans="1:7" ht="12.75">
      <c r="A42">
        <v>41</v>
      </c>
      <c r="B42" s="1">
        <v>22976</v>
      </c>
      <c r="C42">
        <v>16800</v>
      </c>
      <c r="D42" s="10">
        <f t="shared" si="4"/>
        <v>4.225309281725863</v>
      </c>
      <c r="E42" s="17">
        <f t="shared" si="5"/>
        <v>0.0037976630246119723</v>
      </c>
      <c r="F42" s="17">
        <f t="shared" si="6"/>
        <v>-0.00023403167408280988</v>
      </c>
      <c r="G42" s="19">
        <f t="shared" si="7"/>
        <v>1.5121951219512195</v>
      </c>
    </row>
    <row r="43" spans="1:7" ht="12.75">
      <c r="A43">
        <v>42</v>
      </c>
      <c r="B43" s="1">
        <v>20800</v>
      </c>
      <c r="C43">
        <v>16700</v>
      </c>
      <c r="D43" s="10">
        <f t="shared" si="4"/>
        <v>4.222716471147583</v>
      </c>
      <c r="E43" s="17">
        <f t="shared" si="5"/>
        <v>0.004123950537519824</v>
      </c>
      <c r="F43" s="17">
        <f t="shared" si="6"/>
        <v>-0.0002648318239435618</v>
      </c>
      <c r="G43" s="19">
        <f t="shared" si="7"/>
        <v>1.4761904761904763</v>
      </c>
    </row>
    <row r="44" spans="1:7" ht="12.75">
      <c r="A44">
        <v>43</v>
      </c>
      <c r="B44" s="1">
        <v>34713</v>
      </c>
      <c r="C44">
        <v>16600</v>
      </c>
      <c r="D44" s="10">
        <f t="shared" si="4"/>
        <v>4.220108088040055</v>
      </c>
      <c r="E44" s="17">
        <f t="shared" si="5"/>
        <v>0.004465764452685478</v>
      </c>
      <c r="F44" s="17">
        <f t="shared" si="6"/>
        <v>-0.0002984308518828799</v>
      </c>
      <c r="G44" s="19">
        <f t="shared" si="7"/>
        <v>1.441860465116279</v>
      </c>
    </row>
    <row r="45" spans="1:7" ht="12.75">
      <c r="A45">
        <v>44</v>
      </c>
      <c r="B45" s="1">
        <v>18285</v>
      </c>
      <c r="C45">
        <v>16300</v>
      </c>
      <c r="D45" s="10">
        <f t="shared" si="4"/>
        <v>4.212187604403958</v>
      </c>
      <c r="E45" s="17">
        <f t="shared" si="5"/>
        <v>0.0055870929397706486</v>
      </c>
      <c r="F45" s="17">
        <f t="shared" si="6"/>
        <v>-0.0004176176485404206</v>
      </c>
      <c r="G45" s="19">
        <f t="shared" si="7"/>
        <v>1.4090909090909092</v>
      </c>
    </row>
    <row r="46" spans="1:7" ht="12.75">
      <c r="A46">
        <v>45</v>
      </c>
      <c r="B46" s="1">
        <v>22636</v>
      </c>
      <c r="C46">
        <v>16000</v>
      </c>
      <c r="D46" s="10">
        <f t="shared" si="4"/>
        <v>4.204119982655925</v>
      </c>
      <c r="E46" s="17">
        <f t="shared" si="5"/>
        <v>0.006858238231986194</v>
      </c>
      <c r="F46" s="17">
        <f t="shared" si="6"/>
        <v>-0.0005679614384597024</v>
      </c>
      <c r="G46" s="19">
        <f t="shared" si="7"/>
        <v>1.3777777777777778</v>
      </c>
    </row>
    <row r="47" spans="1:7" ht="12.75">
      <c r="A47">
        <v>46</v>
      </c>
      <c r="B47" s="1">
        <v>14647</v>
      </c>
      <c r="C47">
        <v>15900</v>
      </c>
      <c r="D47" s="10">
        <f t="shared" si="4"/>
        <v>4.201397124320452</v>
      </c>
      <c r="E47" s="17">
        <f t="shared" si="5"/>
        <v>0.007316636388249187</v>
      </c>
      <c r="F47" s="17">
        <f t="shared" si="6"/>
        <v>-0.0006258456081526874</v>
      </c>
      <c r="G47" s="19">
        <f t="shared" si="7"/>
        <v>1.3478260869565217</v>
      </c>
    </row>
    <row r="48" spans="1:7" ht="12.75">
      <c r="A48">
        <v>47</v>
      </c>
      <c r="B48" s="1">
        <v>28893</v>
      </c>
      <c r="C48">
        <v>15000</v>
      </c>
      <c r="D48" s="10">
        <f t="shared" si="4"/>
        <v>4.176091259055681</v>
      </c>
      <c r="E48" s="17">
        <f t="shared" si="5"/>
        <v>0.012286215964140309</v>
      </c>
      <c r="F48" s="17">
        <f t="shared" si="6"/>
        <v>-0.0013618435475532</v>
      </c>
      <c r="G48" s="19">
        <f t="shared" si="7"/>
        <v>1.3191489361702127</v>
      </c>
    </row>
    <row r="49" spans="1:7" ht="12.75">
      <c r="A49">
        <v>48</v>
      </c>
      <c r="B49" s="1">
        <v>24871</v>
      </c>
      <c r="C49">
        <v>14600</v>
      </c>
      <c r="D49" s="10">
        <f t="shared" si="4"/>
        <v>4.164352855784437</v>
      </c>
      <c r="E49" s="17">
        <f t="shared" si="5"/>
        <v>0.015026250542009612</v>
      </c>
      <c r="F49" s="17">
        <f t="shared" si="6"/>
        <v>-0.0018419419488785499</v>
      </c>
      <c r="G49" s="19">
        <f t="shared" si="7"/>
        <v>1.2916666666666667</v>
      </c>
    </row>
    <row r="50" spans="1:7" ht="12.75">
      <c r="A50">
        <v>49</v>
      </c>
      <c r="B50" s="1">
        <v>32518</v>
      </c>
      <c r="C50">
        <v>14600</v>
      </c>
      <c r="D50" s="10">
        <f t="shared" si="4"/>
        <v>4.164352855784437</v>
      </c>
      <c r="E50" s="17">
        <f t="shared" si="5"/>
        <v>0.015026250542009612</v>
      </c>
      <c r="F50" s="17">
        <f t="shared" si="6"/>
        <v>-0.0018419419488785499</v>
      </c>
      <c r="G50" s="19">
        <f t="shared" si="7"/>
        <v>1.2653061224489797</v>
      </c>
    </row>
    <row r="51" spans="1:7" ht="12.75">
      <c r="A51">
        <v>50</v>
      </c>
      <c r="B51" s="1">
        <v>27399</v>
      </c>
      <c r="C51">
        <v>14500</v>
      </c>
      <c r="D51" s="10">
        <f t="shared" si="4"/>
        <v>4.161368002234975</v>
      </c>
      <c r="E51" s="17">
        <f t="shared" si="5"/>
        <v>0.015766936186300647</v>
      </c>
      <c r="F51" s="17">
        <f t="shared" si="6"/>
        <v>-0.001979798381382861</v>
      </c>
      <c r="G51" s="19">
        <f t="shared" si="7"/>
        <v>1.24</v>
      </c>
    </row>
    <row r="52" spans="1:7" ht="12.75">
      <c r="A52">
        <v>51</v>
      </c>
      <c r="B52" s="1">
        <v>30988</v>
      </c>
      <c r="C52">
        <v>14400</v>
      </c>
      <c r="D52" s="10">
        <f t="shared" si="4"/>
        <v>4.158362492095249</v>
      </c>
      <c r="E52" s="17">
        <f t="shared" si="5"/>
        <v>0.016530751822384563</v>
      </c>
      <c r="F52" s="17">
        <f t="shared" si="6"/>
        <v>-0.002125391350058976</v>
      </c>
      <c r="G52" s="19">
        <f t="shared" si="7"/>
        <v>1.2156862745098038</v>
      </c>
    </row>
    <row r="53" spans="1:7" ht="12.75">
      <c r="A53">
        <v>52</v>
      </c>
      <c r="B53" s="1">
        <v>15376</v>
      </c>
      <c r="C53">
        <v>13900</v>
      </c>
      <c r="D53" s="10">
        <f t="shared" si="4"/>
        <v>4.143014800254095</v>
      </c>
      <c r="E53" s="17">
        <f t="shared" si="5"/>
        <v>0.020712869459278277</v>
      </c>
      <c r="F53" s="17">
        <f t="shared" si="6"/>
        <v>-0.0029809891967494807</v>
      </c>
      <c r="G53" s="19">
        <f t="shared" si="7"/>
        <v>1.1923076923076923</v>
      </c>
    </row>
    <row r="54" spans="1:7" ht="12.75">
      <c r="A54">
        <v>53</v>
      </c>
      <c r="B54" s="1">
        <v>26655</v>
      </c>
      <c r="C54">
        <v>13000</v>
      </c>
      <c r="D54" s="10">
        <f t="shared" si="4"/>
        <v>4.113943352306837</v>
      </c>
      <c r="E54" s="17">
        <f t="shared" si="5"/>
        <v>0.029925924540382533</v>
      </c>
      <c r="F54" s="17">
        <f t="shared" si="6"/>
        <v>-0.0051769189387320435</v>
      </c>
      <c r="G54" s="19">
        <f t="shared" si="7"/>
        <v>1.169811320754717</v>
      </c>
    </row>
    <row r="55" spans="1:7" ht="12.75">
      <c r="A55">
        <v>54</v>
      </c>
      <c r="B55" s="1">
        <v>33654</v>
      </c>
      <c r="C55">
        <v>11700</v>
      </c>
      <c r="D55" s="10">
        <f t="shared" si="4"/>
        <v>4.068185861746161</v>
      </c>
      <c r="E55" s="17">
        <f t="shared" si="5"/>
        <v>0.04785095075476478</v>
      </c>
      <c r="F55" s="17">
        <f t="shared" si="6"/>
        <v>-0.010467328568611236</v>
      </c>
      <c r="G55" s="19">
        <f t="shared" si="7"/>
        <v>1.1481481481481481</v>
      </c>
    </row>
    <row r="56" spans="1:7" ht="12.75">
      <c r="A56">
        <v>55</v>
      </c>
      <c r="B56" s="1">
        <v>14994</v>
      </c>
      <c r="C56">
        <v>10600</v>
      </c>
      <c r="D56" s="10">
        <f t="shared" si="4"/>
        <v>4.02530586526477</v>
      </c>
      <c r="E56" s="17">
        <f t="shared" si="5"/>
        <v>0.0684495233971951</v>
      </c>
      <c r="F56" s="17">
        <f t="shared" si="6"/>
        <v>-0.017908352854009896</v>
      </c>
      <c r="G56" s="19">
        <f t="shared" si="7"/>
        <v>1.1272727272727272</v>
      </c>
    </row>
    <row r="57" spans="1:7" ht="12.75">
      <c r="A57">
        <v>56</v>
      </c>
      <c r="B57" s="1">
        <v>34389</v>
      </c>
      <c r="C57">
        <v>10400</v>
      </c>
      <c r="D57" s="10">
        <f t="shared" si="4"/>
        <v>4.017033339298781</v>
      </c>
      <c r="E57" s="17">
        <f t="shared" si="5"/>
        <v>0.07284661682719777</v>
      </c>
      <c r="F57" s="17">
        <f t="shared" si="6"/>
        <v>-0.01966138377350265</v>
      </c>
      <c r="G57" s="19">
        <f t="shared" si="7"/>
        <v>1.1071428571428572</v>
      </c>
    </row>
    <row r="58" spans="1:7" ht="12.75">
      <c r="A58">
        <v>57</v>
      </c>
      <c r="B58" s="1">
        <v>35781</v>
      </c>
      <c r="C58">
        <v>10200</v>
      </c>
      <c r="D58" s="10">
        <f t="shared" si="4"/>
        <v>4.008600171761918</v>
      </c>
      <c r="E58" s="17">
        <f t="shared" si="5"/>
        <v>0.07746997793889672</v>
      </c>
      <c r="F58" s="17">
        <f t="shared" si="6"/>
        <v>-0.021562551438020994</v>
      </c>
      <c r="G58" s="19">
        <f t="shared" si="7"/>
        <v>1.087719298245614</v>
      </c>
    </row>
    <row r="59" spans="1:7" ht="12.75">
      <c r="A59">
        <v>58</v>
      </c>
      <c r="B59" s="1">
        <v>33989</v>
      </c>
      <c r="C59">
        <v>10100</v>
      </c>
      <c r="D59" s="10">
        <f t="shared" si="4"/>
        <v>4.004321373782642</v>
      </c>
      <c r="E59" s="17">
        <f t="shared" si="5"/>
        <v>0.07987015846086477</v>
      </c>
      <c r="F59" s="17">
        <f t="shared" si="6"/>
        <v>-0.022572352256193775</v>
      </c>
      <c r="G59" s="19">
        <f t="shared" si="7"/>
        <v>1.0689655172413792</v>
      </c>
    </row>
    <row r="60" spans="1:7" ht="12.75">
      <c r="A60">
        <v>59</v>
      </c>
      <c r="B60" s="1">
        <v>28192</v>
      </c>
      <c r="C60">
        <v>9270</v>
      </c>
      <c r="D60" s="10">
        <f t="shared" si="4"/>
        <v>3.967079734144497</v>
      </c>
      <c r="E60" s="17">
        <f t="shared" si="5"/>
        <v>0.10230704786988766</v>
      </c>
      <c r="F60" s="17">
        <f t="shared" si="6"/>
        <v>-0.03272339310419384</v>
      </c>
      <c r="G60" s="19">
        <f t="shared" si="7"/>
        <v>1.0508474576271187</v>
      </c>
    </row>
    <row r="61" spans="1:7" ht="12.75">
      <c r="A61">
        <v>60</v>
      </c>
      <c r="B61" s="1">
        <v>16003</v>
      </c>
      <c r="C61">
        <v>8890</v>
      </c>
      <c r="D61" s="10">
        <f t="shared" si="4"/>
        <v>3.9489017609702137</v>
      </c>
      <c r="E61" s="17">
        <f t="shared" si="5"/>
        <v>0.11426610795719219</v>
      </c>
      <c r="F61" s="17">
        <f t="shared" si="6"/>
        <v>-0.038625681276544234</v>
      </c>
      <c r="G61" s="19">
        <f t="shared" si="7"/>
        <v>1.0333333333333334</v>
      </c>
    </row>
    <row r="62" spans="1:7" ht="12.75">
      <c r="A62">
        <v>61</v>
      </c>
      <c r="B62" s="1">
        <v>33202</v>
      </c>
      <c r="C62">
        <v>8600</v>
      </c>
      <c r="D62" s="10">
        <f t="shared" si="4"/>
        <v>3.934498451243568</v>
      </c>
      <c r="E62" s="17">
        <f t="shared" si="5"/>
        <v>0.12421114271186277</v>
      </c>
      <c r="F62" s="17">
        <f t="shared" si="6"/>
        <v>-0.043776479811068254</v>
      </c>
      <c r="G62" s="19">
        <f t="shared" si="7"/>
        <v>1.0163934426229508</v>
      </c>
    </row>
    <row r="63" spans="3:4" ht="12.75">
      <c r="C63" s="4" t="s">
        <v>56</v>
      </c>
      <c r="D63" s="4" t="s">
        <v>57</v>
      </c>
    </row>
    <row r="64" spans="3:4" ht="12.75">
      <c r="C64" s="15">
        <f>AVERAGE(C2:C62)</f>
        <v>20686.22950819672</v>
      </c>
      <c r="D64" s="15">
        <f>AVERAGE(D2:D62)</f>
        <v>4.286934463466869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K23" sqref="K23"/>
    </sheetView>
  </sheetViews>
  <sheetFormatPr defaultColWidth="8.8515625" defaultRowHeight="12.75"/>
  <cols>
    <col min="1" max="1" width="8.8515625" style="0" customWidth="1"/>
    <col min="2" max="2" width="11.421875" style="0" customWidth="1"/>
    <col min="3" max="3" width="17.7109375" style="0" customWidth="1"/>
    <col min="4" max="4" width="10.00390625" style="0" bestFit="1" customWidth="1"/>
    <col min="5" max="5" width="13.28125" style="0" customWidth="1"/>
    <col min="6" max="6" width="13.7109375" style="0" bestFit="1" customWidth="1"/>
    <col min="7" max="7" width="16.8515625" style="0" customWidth="1"/>
    <col min="8" max="8" width="15.00390625" style="0" customWidth="1"/>
  </cols>
  <sheetData>
    <row r="1" spans="1:8" ht="47.25">
      <c r="A1" s="4" t="s">
        <v>50</v>
      </c>
      <c r="B1" s="12" t="s">
        <v>51</v>
      </c>
      <c r="C1" s="12" t="s">
        <v>55</v>
      </c>
      <c r="D1" s="4" t="s">
        <v>54</v>
      </c>
      <c r="E1" s="16" t="s">
        <v>59</v>
      </c>
      <c r="F1" s="16" t="s">
        <v>60</v>
      </c>
      <c r="G1" s="12" t="s">
        <v>62</v>
      </c>
      <c r="H1" s="18" t="s">
        <v>63</v>
      </c>
    </row>
    <row r="2" spans="1:8" ht="12.75">
      <c r="A2">
        <v>1</v>
      </c>
      <c r="B2" s="1">
        <v>23733</v>
      </c>
      <c r="C2">
        <v>41800</v>
      </c>
      <c r="D2" s="10">
        <f aca="true" t="shared" si="0" ref="D2:D33">LOG(C2)</f>
        <v>4.6211762817750355</v>
      </c>
      <c r="E2" s="17">
        <f aca="true" t="shared" si="1" ref="E2:E33">(D2-$D$64)^2</f>
        <v>0.11171759310594943</v>
      </c>
      <c r="F2" s="17">
        <f aca="true" t="shared" si="2" ref="F2:F33">(D2-$D$64)^3</f>
        <v>0.037340691456744436</v>
      </c>
      <c r="G2" s="20">
        <f aca="true" t="shared" si="3" ref="G2:G33">(61+1)/A2</f>
        <v>62</v>
      </c>
      <c r="H2" s="9">
        <f aca="true" t="shared" si="4" ref="H2:H33">1/G2</f>
        <v>0.016129032258064516</v>
      </c>
    </row>
    <row r="3" spans="1:8" ht="12.75">
      <c r="A3">
        <v>2</v>
      </c>
      <c r="B3" s="1">
        <v>26319</v>
      </c>
      <c r="C3">
        <v>37000</v>
      </c>
      <c r="D3" s="10">
        <f t="shared" si="0"/>
        <v>4.568201724066995</v>
      </c>
      <c r="E3" s="17">
        <f t="shared" si="1"/>
        <v>0.07911127188549924</v>
      </c>
      <c r="F3" s="17">
        <f t="shared" si="2"/>
        <v>0.02225141072582614</v>
      </c>
      <c r="G3" s="20">
        <f t="shared" si="3"/>
        <v>31</v>
      </c>
      <c r="H3" s="9">
        <f t="shared" si="4"/>
        <v>0.03225806451612903</v>
      </c>
    </row>
    <row r="4" spans="1:8" ht="12.75">
      <c r="A4">
        <v>3</v>
      </c>
      <c r="B4" s="1">
        <v>27045</v>
      </c>
      <c r="C4">
        <v>34100</v>
      </c>
      <c r="D4" s="10">
        <f t="shared" si="0"/>
        <v>4.532754378992498</v>
      </c>
      <c r="E4" s="17">
        <f t="shared" si="1"/>
        <v>0.06042743086902721</v>
      </c>
      <c r="F4" s="17">
        <f t="shared" si="2"/>
        <v>0.014854265951655033</v>
      </c>
      <c r="G4" s="20">
        <f t="shared" si="3"/>
        <v>20.666666666666668</v>
      </c>
      <c r="H4" s="9">
        <f t="shared" si="4"/>
        <v>0.04838709677419355</v>
      </c>
    </row>
    <row r="5" spans="1:8" ht="12.75">
      <c r="A5">
        <v>4</v>
      </c>
      <c r="B5" s="1">
        <v>22244</v>
      </c>
      <c r="C5">
        <v>32800</v>
      </c>
      <c r="D5" s="10">
        <f t="shared" si="0"/>
        <v>4.515873843711679</v>
      </c>
      <c r="E5" s="17">
        <f t="shared" si="1"/>
        <v>0.05241323982687784</v>
      </c>
      <c r="F5" s="17">
        <f t="shared" si="2"/>
        <v>0.01199945464258802</v>
      </c>
      <c r="G5" s="20">
        <f t="shared" si="3"/>
        <v>15.5</v>
      </c>
      <c r="H5" s="9">
        <f t="shared" si="4"/>
        <v>0.06451612903225806</v>
      </c>
    </row>
    <row r="6" spans="1:8" ht="12.75">
      <c r="A6">
        <v>5</v>
      </c>
      <c r="B6" s="1">
        <v>29581</v>
      </c>
      <c r="C6">
        <v>32500</v>
      </c>
      <c r="D6" s="10">
        <f t="shared" si="0"/>
        <v>4.511883360978874</v>
      </c>
      <c r="E6" s="17">
        <f t="shared" si="1"/>
        <v>0.05060200649186677</v>
      </c>
      <c r="F6" s="17">
        <f t="shared" si="2"/>
        <v>0.011382865572240776</v>
      </c>
      <c r="G6" s="20">
        <f t="shared" si="3"/>
        <v>12.4</v>
      </c>
      <c r="H6" s="9">
        <f t="shared" si="4"/>
        <v>0.08064516129032258</v>
      </c>
    </row>
    <row r="7" spans="1:8" ht="12.75">
      <c r="A7">
        <v>6</v>
      </c>
      <c r="B7" s="1">
        <v>36157</v>
      </c>
      <c r="C7">
        <v>32500</v>
      </c>
      <c r="D7" s="10">
        <f t="shared" si="0"/>
        <v>4.511883360978874</v>
      </c>
      <c r="E7" s="17">
        <f t="shared" si="1"/>
        <v>0.05060200649186677</v>
      </c>
      <c r="F7" s="17">
        <f t="shared" si="2"/>
        <v>0.011382865572240776</v>
      </c>
      <c r="G7" s="20">
        <f t="shared" si="3"/>
        <v>10.333333333333334</v>
      </c>
      <c r="H7" s="9">
        <f t="shared" si="4"/>
        <v>0.0967741935483871</v>
      </c>
    </row>
    <row r="8" spans="1:8" ht="12.75">
      <c r="A8">
        <v>7</v>
      </c>
      <c r="B8" s="1">
        <v>20444</v>
      </c>
      <c r="C8">
        <v>32200</v>
      </c>
      <c r="D8" s="10">
        <f t="shared" si="0"/>
        <v>4.507855871695831</v>
      </c>
      <c r="E8" s="17">
        <f t="shared" si="1"/>
        <v>0.048806268613867825</v>
      </c>
      <c r="F8" s="17">
        <f t="shared" si="2"/>
        <v>0.010782349592576686</v>
      </c>
      <c r="G8" s="20">
        <f t="shared" si="3"/>
        <v>8.857142857142858</v>
      </c>
      <c r="H8" s="9">
        <f t="shared" si="4"/>
        <v>0.11290322580645161</v>
      </c>
    </row>
    <row r="9" spans="1:8" ht="12.75">
      <c r="A9">
        <v>8</v>
      </c>
      <c r="B9" s="1">
        <v>35102</v>
      </c>
      <c r="C9">
        <v>32100</v>
      </c>
      <c r="D9" s="10">
        <f t="shared" si="0"/>
        <v>4.506505032404872</v>
      </c>
      <c r="E9" s="17">
        <f t="shared" si="1"/>
        <v>0.04821123474375851</v>
      </c>
      <c r="F9" s="17">
        <f t="shared" si="2"/>
        <v>0.010585768241890694</v>
      </c>
      <c r="G9" s="20">
        <f t="shared" si="3"/>
        <v>7.75</v>
      </c>
      <c r="H9" s="9">
        <f t="shared" si="4"/>
        <v>0.12903225806451613</v>
      </c>
    </row>
    <row r="10" spans="1:8" ht="12.75">
      <c r="A10">
        <v>9</v>
      </c>
      <c r="B10" s="1">
        <v>23396</v>
      </c>
      <c r="C10">
        <v>28200</v>
      </c>
      <c r="D10" s="10">
        <f t="shared" si="0"/>
        <v>4.450249108319361</v>
      </c>
      <c r="E10" s="17">
        <f t="shared" si="1"/>
        <v>0.0266716732232956</v>
      </c>
      <c r="F10" s="17">
        <f t="shared" si="2"/>
        <v>0.004355874840084243</v>
      </c>
      <c r="G10" s="20">
        <f t="shared" si="3"/>
        <v>6.888888888888889</v>
      </c>
      <c r="H10" s="9">
        <f t="shared" si="4"/>
        <v>0.14516129032258063</v>
      </c>
    </row>
    <row r="11" spans="1:8" ht="12.75">
      <c r="A11">
        <v>10</v>
      </c>
      <c r="B11" s="1">
        <v>30301</v>
      </c>
      <c r="C11">
        <v>28200</v>
      </c>
      <c r="D11" s="10">
        <f t="shared" si="0"/>
        <v>4.450249108319361</v>
      </c>
      <c r="E11" s="17">
        <f t="shared" si="1"/>
        <v>0.0266716732232956</v>
      </c>
      <c r="F11" s="17">
        <f t="shared" si="2"/>
        <v>0.004355874840084243</v>
      </c>
      <c r="G11" s="20">
        <f t="shared" si="3"/>
        <v>6.2</v>
      </c>
      <c r="H11" s="9">
        <f t="shared" si="4"/>
        <v>0.16129032258064516</v>
      </c>
    </row>
    <row r="12" spans="1:8" ht="12.75">
      <c r="A12">
        <v>11</v>
      </c>
      <c r="B12" s="1">
        <v>35388</v>
      </c>
      <c r="C12">
        <v>28200</v>
      </c>
      <c r="D12" s="10">
        <f t="shared" si="0"/>
        <v>4.450249108319361</v>
      </c>
      <c r="E12" s="17">
        <f t="shared" si="1"/>
        <v>0.0266716732232956</v>
      </c>
      <c r="F12" s="17">
        <f t="shared" si="2"/>
        <v>0.004355874840084243</v>
      </c>
      <c r="G12" s="20">
        <f t="shared" si="3"/>
        <v>5.636363636363637</v>
      </c>
      <c r="H12" s="9">
        <f t="shared" si="4"/>
        <v>0.17741935483870966</v>
      </c>
    </row>
    <row r="13" spans="1:8" ht="12.75">
      <c r="A13">
        <v>12</v>
      </c>
      <c r="B13" s="1">
        <v>17539</v>
      </c>
      <c r="C13">
        <v>27800</v>
      </c>
      <c r="D13" s="10">
        <f t="shared" si="0"/>
        <v>4.444044795918076</v>
      </c>
      <c r="E13" s="17">
        <f t="shared" si="1"/>
        <v>0.024683656562928886</v>
      </c>
      <c r="F13" s="17">
        <f t="shared" si="2"/>
        <v>0.0038780574887131826</v>
      </c>
      <c r="G13" s="20">
        <f t="shared" si="3"/>
        <v>5.166666666666667</v>
      </c>
      <c r="H13" s="9">
        <f t="shared" si="4"/>
        <v>0.1935483870967742</v>
      </c>
    </row>
    <row r="14" spans="1:8" ht="12.75">
      <c r="A14">
        <v>13</v>
      </c>
      <c r="B14" s="1">
        <v>17151</v>
      </c>
      <c r="C14">
        <v>26400</v>
      </c>
      <c r="D14" s="10">
        <f t="shared" si="0"/>
        <v>4.421603926869831</v>
      </c>
      <c r="E14" s="17">
        <f t="shared" si="1"/>
        <v>0.018135864373241703</v>
      </c>
      <c r="F14" s="17">
        <f t="shared" si="2"/>
        <v>0.0024423471234933545</v>
      </c>
      <c r="G14" s="20">
        <f t="shared" si="3"/>
        <v>4.769230769230769</v>
      </c>
      <c r="H14" s="9">
        <f t="shared" si="4"/>
        <v>0.20967741935483872</v>
      </c>
    </row>
    <row r="15" spans="1:8" ht="12.75">
      <c r="A15">
        <v>14</v>
      </c>
      <c r="B15" s="1">
        <v>17946</v>
      </c>
      <c r="C15">
        <v>26400</v>
      </c>
      <c r="D15" s="10">
        <f t="shared" si="0"/>
        <v>4.421603926869831</v>
      </c>
      <c r="E15" s="17">
        <f t="shared" si="1"/>
        <v>0.018135864373241703</v>
      </c>
      <c r="F15" s="17">
        <f t="shared" si="2"/>
        <v>0.0024423471234933545</v>
      </c>
      <c r="G15" s="20">
        <f t="shared" si="3"/>
        <v>4.428571428571429</v>
      </c>
      <c r="H15" s="9">
        <f t="shared" si="4"/>
        <v>0.22580645161290322</v>
      </c>
    </row>
    <row r="16" spans="1:10" ht="12.75">
      <c r="A16">
        <v>15</v>
      </c>
      <c r="B16" s="1">
        <v>19377</v>
      </c>
      <c r="C16">
        <v>26100</v>
      </c>
      <c r="D16" s="10">
        <f t="shared" si="0"/>
        <v>4.416640507338281</v>
      </c>
      <c r="E16" s="17">
        <f t="shared" si="1"/>
        <v>0.016823657816772638</v>
      </c>
      <c r="F16" s="17">
        <f t="shared" si="2"/>
        <v>0.002182130098859934</v>
      </c>
      <c r="G16" s="20">
        <f t="shared" si="3"/>
        <v>4.133333333333334</v>
      </c>
      <c r="H16" s="9">
        <f t="shared" si="4"/>
        <v>0.24193548387096772</v>
      </c>
      <c r="J16" t="s">
        <v>64</v>
      </c>
    </row>
    <row r="17" spans="1:8" ht="12.75">
      <c r="A17">
        <v>16</v>
      </c>
      <c r="B17" s="1">
        <v>24175</v>
      </c>
      <c r="C17">
        <v>25500</v>
      </c>
      <c r="D17" s="10">
        <f t="shared" si="0"/>
        <v>4.4065401804339555</v>
      </c>
      <c r="E17" s="17">
        <f t="shared" si="1"/>
        <v>0.014305527531210815</v>
      </c>
      <c r="F17" s="17">
        <f t="shared" si="2"/>
        <v>0.0017110228769628652</v>
      </c>
      <c r="G17" s="20">
        <f t="shared" si="3"/>
        <v>3.875</v>
      </c>
      <c r="H17" s="9">
        <f t="shared" si="4"/>
        <v>0.25806451612903225</v>
      </c>
    </row>
    <row r="18" spans="1:8" ht="12.75">
      <c r="A18">
        <v>17</v>
      </c>
      <c r="B18" s="1">
        <v>28472</v>
      </c>
      <c r="C18">
        <v>24700</v>
      </c>
      <c r="D18" s="10">
        <f t="shared" si="0"/>
        <v>4.392696953259666</v>
      </c>
      <c r="E18" s="17">
        <f t="shared" si="1"/>
        <v>0.011185704247171468</v>
      </c>
      <c r="F18" s="17">
        <f t="shared" si="2"/>
        <v>0.0011830279312667173</v>
      </c>
      <c r="G18" s="20">
        <f t="shared" si="3"/>
        <v>3.6470588235294117</v>
      </c>
      <c r="H18" s="9">
        <f t="shared" si="4"/>
        <v>0.27419354838709675</v>
      </c>
    </row>
    <row r="19" spans="1:8" ht="12.75">
      <c r="A19">
        <v>18</v>
      </c>
      <c r="B19" s="1">
        <v>19752</v>
      </c>
      <c r="C19">
        <v>24200</v>
      </c>
      <c r="D19" s="10">
        <f t="shared" si="0"/>
        <v>4.383815365980431</v>
      </c>
      <c r="E19" s="17">
        <f t="shared" si="1"/>
        <v>0.00938590927184234</v>
      </c>
      <c r="F19" s="17">
        <f t="shared" si="2"/>
        <v>0.0009093153611664972</v>
      </c>
      <c r="G19" s="20">
        <f t="shared" si="3"/>
        <v>3.4444444444444446</v>
      </c>
      <c r="H19" s="9">
        <f t="shared" si="4"/>
        <v>0.29032258064516125</v>
      </c>
    </row>
    <row r="20" spans="1:8" ht="12.75">
      <c r="A20">
        <v>19</v>
      </c>
      <c r="B20" s="1">
        <v>27732</v>
      </c>
      <c r="C20">
        <v>23400</v>
      </c>
      <c r="D20" s="10">
        <f t="shared" si="0"/>
        <v>4.3692158574101425</v>
      </c>
      <c r="E20" s="17">
        <f t="shared" si="1"/>
        <v>0.006770227789248183</v>
      </c>
      <c r="F20" s="17">
        <f t="shared" si="2"/>
        <v>0.000557063779812828</v>
      </c>
      <c r="G20" s="20">
        <f t="shared" si="3"/>
        <v>3.263157894736842</v>
      </c>
      <c r="H20" s="9">
        <f t="shared" si="4"/>
        <v>0.3064516129032258</v>
      </c>
    </row>
    <row r="21" spans="1:8" ht="12.75">
      <c r="A21">
        <v>20</v>
      </c>
      <c r="B21" s="1">
        <v>29926</v>
      </c>
      <c r="C21">
        <v>23400</v>
      </c>
      <c r="D21" s="10">
        <f t="shared" si="0"/>
        <v>4.3692158574101425</v>
      </c>
      <c r="E21" s="17">
        <f t="shared" si="1"/>
        <v>0.006770227789248183</v>
      </c>
      <c r="F21" s="17">
        <f t="shared" si="2"/>
        <v>0.000557063779812828</v>
      </c>
      <c r="G21" s="20">
        <f t="shared" si="3"/>
        <v>3.1</v>
      </c>
      <c r="H21" s="9">
        <f t="shared" si="4"/>
        <v>0.3225806451612903</v>
      </c>
    </row>
    <row r="22" spans="1:8" ht="12.75">
      <c r="A22">
        <v>21</v>
      </c>
      <c r="B22" s="1">
        <v>36490</v>
      </c>
      <c r="C22">
        <v>23200</v>
      </c>
      <c r="D22" s="10">
        <f t="shared" si="0"/>
        <v>4.365487984890899</v>
      </c>
      <c r="E22" s="17">
        <f t="shared" si="1"/>
        <v>0.006170655728115618</v>
      </c>
      <c r="F22" s="17">
        <f t="shared" si="2"/>
        <v>0.0004847267369388467</v>
      </c>
      <c r="G22" s="20">
        <f t="shared" si="3"/>
        <v>2.9523809523809526</v>
      </c>
      <c r="H22" s="9">
        <f t="shared" si="4"/>
        <v>0.3387096774193548</v>
      </c>
    </row>
    <row r="23" spans="1:8" ht="12.75">
      <c r="A23">
        <v>22</v>
      </c>
      <c r="B23" s="1">
        <v>15707</v>
      </c>
      <c r="C23">
        <v>22900</v>
      </c>
      <c r="D23" s="10">
        <f t="shared" si="0"/>
        <v>4.359835482339888</v>
      </c>
      <c r="E23" s="17">
        <f t="shared" si="1"/>
        <v>0.005314558552724342</v>
      </c>
      <c r="F23" s="17">
        <f t="shared" si="2"/>
        <v>0.0003874367333539243</v>
      </c>
      <c r="G23" s="20">
        <f t="shared" si="3"/>
        <v>2.8181818181818183</v>
      </c>
      <c r="H23" s="9">
        <f t="shared" si="4"/>
        <v>0.3548387096774193</v>
      </c>
    </row>
    <row r="24" spans="1:8" ht="12.75">
      <c r="A24">
        <v>23</v>
      </c>
      <c r="B24" s="1">
        <v>18967</v>
      </c>
      <c r="C24">
        <v>22300</v>
      </c>
      <c r="D24" s="10">
        <f t="shared" si="0"/>
        <v>4.348304863048161</v>
      </c>
      <c r="E24" s="17">
        <f t="shared" si="1"/>
        <v>0.0037663259447674154</v>
      </c>
      <c r="F24" s="17">
        <f t="shared" si="2"/>
        <v>0.00023114092818376247</v>
      </c>
      <c r="G24" s="20">
        <f t="shared" si="3"/>
        <v>2.6956521739130435</v>
      </c>
      <c r="H24" s="9">
        <f t="shared" si="4"/>
        <v>0.3709677419354839</v>
      </c>
    </row>
    <row r="25" spans="1:8" ht="12.75">
      <c r="A25">
        <v>24</v>
      </c>
      <c r="B25" s="1">
        <v>25177</v>
      </c>
      <c r="C25">
        <v>21200</v>
      </c>
      <c r="D25" s="10">
        <f t="shared" si="0"/>
        <v>4.326335860928752</v>
      </c>
      <c r="E25" s="17">
        <f t="shared" si="1"/>
        <v>0.001552470121949261</v>
      </c>
      <c r="F25" s="17">
        <f t="shared" si="2"/>
        <v>6.116949232262043E-05</v>
      </c>
      <c r="G25" s="20">
        <f t="shared" si="3"/>
        <v>2.5833333333333335</v>
      </c>
      <c r="H25" s="9">
        <f t="shared" si="4"/>
        <v>0.3870967741935484</v>
      </c>
    </row>
    <row r="26" spans="1:8" ht="12.75">
      <c r="A26">
        <v>25</v>
      </c>
      <c r="B26" s="1">
        <v>25950</v>
      </c>
      <c r="C26">
        <v>21000</v>
      </c>
      <c r="D26" s="10">
        <f t="shared" si="0"/>
        <v>4.3222192947339195</v>
      </c>
      <c r="E26" s="17">
        <f t="shared" si="1"/>
        <v>0.001245019317544233</v>
      </c>
      <c r="F26" s="17">
        <f t="shared" si="2"/>
        <v>4.393029654376678E-05</v>
      </c>
      <c r="G26" s="20">
        <f t="shared" si="3"/>
        <v>2.48</v>
      </c>
      <c r="H26" s="9">
        <f t="shared" si="4"/>
        <v>0.40322580645161293</v>
      </c>
    </row>
    <row r="27" spans="1:8" ht="12.75">
      <c r="A27">
        <v>26</v>
      </c>
      <c r="B27" s="1">
        <v>24500</v>
      </c>
      <c r="C27">
        <v>20900</v>
      </c>
      <c r="D27" s="10">
        <f t="shared" si="0"/>
        <v>4.320146286111054</v>
      </c>
      <c r="E27" s="17">
        <f t="shared" si="1"/>
        <v>0.0011030251633488207</v>
      </c>
      <c r="F27" s="17">
        <f t="shared" si="2"/>
        <v>3.663347609721457E-05</v>
      </c>
      <c r="G27" s="20">
        <f t="shared" si="3"/>
        <v>2.3846153846153846</v>
      </c>
      <c r="H27" s="9">
        <f t="shared" si="4"/>
        <v>0.41935483870967744</v>
      </c>
    </row>
    <row r="28" spans="1:8" ht="12.75">
      <c r="A28">
        <v>27</v>
      </c>
      <c r="B28" s="1">
        <v>21955</v>
      </c>
      <c r="C28">
        <v>20700</v>
      </c>
      <c r="D28" s="10">
        <f t="shared" si="0"/>
        <v>4.315970345456917</v>
      </c>
      <c r="E28" s="17">
        <f t="shared" si="1"/>
        <v>0.0008430824429400212</v>
      </c>
      <c r="F28" s="17">
        <f t="shared" si="2"/>
        <v>2.4479642321088232E-05</v>
      </c>
      <c r="G28" s="20">
        <f t="shared" si="3"/>
        <v>2.2962962962962963</v>
      </c>
      <c r="H28" s="9">
        <f t="shared" si="4"/>
        <v>0.43548387096774194</v>
      </c>
    </row>
    <row r="29" spans="1:8" ht="12.75">
      <c r="A29">
        <v>28</v>
      </c>
      <c r="B29" s="1">
        <v>31809</v>
      </c>
      <c r="C29">
        <v>20200</v>
      </c>
      <c r="D29" s="10">
        <f t="shared" si="0"/>
        <v>4.305351369446623</v>
      </c>
      <c r="E29" s="17">
        <f t="shared" si="1"/>
        <v>0.00033918242586711847</v>
      </c>
      <c r="F29" s="17">
        <f t="shared" si="2"/>
        <v>6.246690847179785E-06</v>
      </c>
      <c r="G29" s="20">
        <f t="shared" si="3"/>
        <v>2.2142857142857144</v>
      </c>
      <c r="H29" s="9">
        <f t="shared" si="4"/>
        <v>0.45161290322580644</v>
      </c>
    </row>
    <row r="30" spans="1:8" ht="12.75">
      <c r="A30">
        <v>29</v>
      </c>
      <c r="B30" s="1">
        <v>21174</v>
      </c>
      <c r="C30">
        <v>19800</v>
      </c>
      <c r="D30" s="10">
        <f t="shared" si="0"/>
        <v>4.296665190261531</v>
      </c>
      <c r="E30" s="17">
        <f t="shared" si="1"/>
        <v>9.46870439523535E-05</v>
      </c>
      <c r="F30" s="17">
        <f t="shared" si="2"/>
        <v>9.213737556945072E-07</v>
      </c>
      <c r="G30" s="20">
        <f t="shared" si="3"/>
        <v>2.1379310344827585</v>
      </c>
      <c r="H30" s="9">
        <f t="shared" si="4"/>
        <v>0.467741935483871</v>
      </c>
    </row>
    <row r="31" spans="1:8" ht="12.75">
      <c r="A31">
        <v>30</v>
      </c>
      <c r="B31" s="1">
        <v>29232</v>
      </c>
      <c r="C31">
        <v>19600</v>
      </c>
      <c r="D31" s="10">
        <f t="shared" si="0"/>
        <v>4.292256071356476</v>
      </c>
      <c r="E31" s="17">
        <f t="shared" si="1"/>
        <v>2.831951053073225E-05</v>
      </c>
      <c r="F31" s="17">
        <f t="shared" si="2"/>
        <v>1.50705330670166E-07</v>
      </c>
      <c r="G31" s="20">
        <f t="shared" si="3"/>
        <v>2.066666666666667</v>
      </c>
      <c r="H31" s="9">
        <f t="shared" si="4"/>
        <v>0.48387096774193544</v>
      </c>
    </row>
    <row r="32" spans="1:8" ht="12.75">
      <c r="A32">
        <v>31</v>
      </c>
      <c r="B32" s="1">
        <v>18649</v>
      </c>
      <c r="C32">
        <v>19300</v>
      </c>
      <c r="D32" s="10">
        <f t="shared" si="0"/>
        <v>4.285557309007774</v>
      </c>
      <c r="E32" s="17">
        <f t="shared" si="1"/>
        <v>1.8965544042053284E-06</v>
      </c>
      <c r="F32" s="17">
        <f t="shared" si="2"/>
        <v>-2.6118483546676885E-09</v>
      </c>
      <c r="G32" s="20">
        <f t="shared" si="3"/>
        <v>2</v>
      </c>
      <c r="H32" s="9">
        <f t="shared" si="4"/>
        <v>0.5</v>
      </c>
    </row>
    <row r="33" spans="1:8" ht="12.75">
      <c r="A33">
        <v>32</v>
      </c>
      <c r="B33" s="1">
        <v>32157</v>
      </c>
      <c r="C33">
        <v>19300</v>
      </c>
      <c r="D33" s="10">
        <f t="shared" si="0"/>
        <v>4.285557309007774</v>
      </c>
      <c r="E33" s="17">
        <f t="shared" si="1"/>
        <v>1.8965544042053284E-06</v>
      </c>
      <c r="F33" s="17">
        <f t="shared" si="2"/>
        <v>-2.6118483546676885E-09</v>
      </c>
      <c r="G33" s="20">
        <f t="shared" si="3"/>
        <v>1.9375</v>
      </c>
      <c r="H33" s="9">
        <f t="shared" si="4"/>
        <v>0.5161290322580645</v>
      </c>
    </row>
    <row r="34" spans="1:8" ht="12.75">
      <c r="A34">
        <v>33</v>
      </c>
      <c r="B34" s="1">
        <v>16799</v>
      </c>
      <c r="C34">
        <v>19100</v>
      </c>
      <c r="D34" s="10">
        <f aca="true" t="shared" si="5" ref="D34:D62">LOG(C34)</f>
        <v>4.281033367247727</v>
      </c>
      <c r="E34" s="17">
        <f aca="true" t="shared" si="6" ref="E34:E62">(D34-$D$64)^2</f>
        <v>3.482293658756846E-05</v>
      </c>
      <c r="F34" s="17">
        <f aca="true" t="shared" si="7" ref="F34:F62">(D34-$D$64)^3</f>
        <v>-2.054934994363114E-07</v>
      </c>
      <c r="G34" s="20">
        <f aca="true" t="shared" si="8" ref="G34:G62">(61+1)/A34</f>
        <v>1.878787878787879</v>
      </c>
      <c r="H34" s="9">
        <f aca="true" t="shared" si="9" ref="H34:H62">1/G34</f>
        <v>0.532258064516129</v>
      </c>
    </row>
    <row r="35" spans="1:8" ht="12.75">
      <c r="A35">
        <v>34</v>
      </c>
      <c r="B35" s="1">
        <v>25595</v>
      </c>
      <c r="C35">
        <v>19000</v>
      </c>
      <c r="D35" s="10">
        <f t="shared" si="5"/>
        <v>4.278753600952829</v>
      </c>
      <c r="E35" s="17">
        <f t="shared" si="6"/>
        <v>6.692651147362558E-05</v>
      </c>
      <c r="F35" s="17">
        <f t="shared" si="7"/>
        <v>-5.475165889100544E-07</v>
      </c>
      <c r="G35" s="20">
        <f t="shared" si="8"/>
        <v>1.8235294117647058</v>
      </c>
      <c r="H35" s="9">
        <f t="shared" si="9"/>
        <v>0.5483870967741935</v>
      </c>
    </row>
    <row r="36" spans="1:8" ht="12.75">
      <c r="A36">
        <v>35</v>
      </c>
      <c r="B36" s="1">
        <v>21562</v>
      </c>
      <c r="C36">
        <v>18900</v>
      </c>
      <c r="D36" s="10">
        <f t="shared" si="5"/>
        <v>4.276461804173244</v>
      </c>
      <c r="E36" s="17">
        <f t="shared" si="6"/>
        <v>0.00010967659268035142</v>
      </c>
      <c r="F36" s="17">
        <f t="shared" si="7"/>
        <v>-1.148605587627013E-06</v>
      </c>
      <c r="G36" s="20">
        <f t="shared" si="8"/>
        <v>1.7714285714285714</v>
      </c>
      <c r="H36" s="9">
        <f t="shared" si="9"/>
        <v>0.5645161290322581</v>
      </c>
    </row>
    <row r="37" spans="1:8" ht="12.75">
      <c r="A37">
        <v>36</v>
      </c>
      <c r="B37" s="1">
        <v>30725</v>
      </c>
      <c r="C37">
        <v>18000</v>
      </c>
      <c r="D37" s="10">
        <f t="shared" si="5"/>
        <v>4.2552725051033065</v>
      </c>
      <c r="E37" s="17">
        <f t="shared" si="6"/>
        <v>0.001002479607415962</v>
      </c>
      <c r="F37" s="17">
        <f t="shared" si="7"/>
        <v>-3.174046759032462E-05</v>
      </c>
      <c r="G37" s="20">
        <f t="shared" si="8"/>
        <v>1.7222222222222223</v>
      </c>
      <c r="H37" s="9">
        <f t="shared" si="9"/>
        <v>0.5806451612903225</v>
      </c>
    </row>
    <row r="38" spans="1:8" ht="12.75">
      <c r="A38">
        <v>37</v>
      </c>
      <c r="B38" s="1">
        <v>16476</v>
      </c>
      <c r="C38">
        <v>17900</v>
      </c>
      <c r="D38" s="10">
        <f t="shared" si="5"/>
        <v>4.252853030979893</v>
      </c>
      <c r="E38" s="17">
        <f t="shared" si="6"/>
        <v>0.0011615440403642753</v>
      </c>
      <c r="F38" s="17">
        <f t="shared" si="7"/>
        <v>-3.9587084792323904E-05</v>
      </c>
      <c r="G38" s="20">
        <f t="shared" si="8"/>
        <v>1.6756756756756757</v>
      </c>
      <c r="H38" s="9">
        <f t="shared" si="9"/>
        <v>0.5967741935483871</v>
      </c>
    </row>
    <row r="39" spans="1:8" ht="12.75">
      <c r="A39">
        <v>38</v>
      </c>
      <c r="B39" s="1">
        <v>32880</v>
      </c>
      <c r="C39">
        <v>17800</v>
      </c>
      <c r="D39" s="10">
        <f t="shared" si="5"/>
        <v>4.250420002308894</v>
      </c>
      <c r="E39" s="17">
        <f t="shared" si="6"/>
        <v>0.0013333058736572866</v>
      </c>
      <c r="F39" s="17">
        <f t="shared" si="7"/>
        <v>-4.868494553535931E-05</v>
      </c>
      <c r="G39" s="20">
        <f t="shared" si="8"/>
        <v>1.631578947368421</v>
      </c>
      <c r="H39" s="9">
        <f t="shared" si="9"/>
        <v>0.6129032258064516</v>
      </c>
    </row>
    <row r="40" spans="1:8" ht="12.75">
      <c r="A40">
        <v>39</v>
      </c>
      <c r="B40" s="1">
        <v>31466</v>
      </c>
      <c r="C40">
        <v>17700</v>
      </c>
      <c r="D40" s="10">
        <f t="shared" si="5"/>
        <v>4.247973266361806</v>
      </c>
      <c r="E40" s="17">
        <f t="shared" si="6"/>
        <v>0.0015179748798595319</v>
      </c>
      <c r="F40" s="17">
        <f t="shared" si="7"/>
        <v>-5.914211849474082E-05</v>
      </c>
      <c r="G40" s="20">
        <f t="shared" si="8"/>
        <v>1.5897435897435896</v>
      </c>
      <c r="H40" s="9">
        <f t="shared" si="9"/>
        <v>0.6290322580645161</v>
      </c>
    </row>
    <row r="41" spans="1:8" ht="12.75">
      <c r="A41">
        <v>40</v>
      </c>
      <c r="B41" s="1">
        <v>20089</v>
      </c>
      <c r="C41">
        <v>17500</v>
      </c>
      <c r="D41" s="10">
        <f t="shared" si="5"/>
        <v>4.243038048686294</v>
      </c>
      <c r="E41" s="17">
        <f t="shared" si="6"/>
        <v>0.0019268952305882385</v>
      </c>
      <c r="F41" s="17">
        <f t="shared" si="7"/>
        <v>-8.458379228061203E-05</v>
      </c>
      <c r="G41" s="20">
        <f t="shared" si="8"/>
        <v>1.55</v>
      </c>
      <c r="H41" s="9">
        <f t="shared" si="9"/>
        <v>0.6451612903225806</v>
      </c>
    </row>
    <row r="42" spans="1:8" ht="12.75">
      <c r="A42">
        <v>41</v>
      </c>
      <c r="B42" s="1">
        <v>22976</v>
      </c>
      <c r="C42">
        <v>16800</v>
      </c>
      <c r="D42" s="10">
        <f t="shared" si="5"/>
        <v>4.225309281725863</v>
      </c>
      <c r="E42" s="17">
        <f t="shared" si="6"/>
        <v>0.0037976630246119723</v>
      </c>
      <c r="F42" s="17">
        <f t="shared" si="7"/>
        <v>-0.00023403167408280988</v>
      </c>
      <c r="G42" s="20">
        <f t="shared" si="8"/>
        <v>1.5121951219512195</v>
      </c>
      <c r="H42" s="9">
        <f t="shared" si="9"/>
        <v>0.6612903225806451</v>
      </c>
    </row>
    <row r="43" spans="1:8" ht="12.75">
      <c r="A43">
        <v>42</v>
      </c>
      <c r="B43" s="1">
        <v>20800</v>
      </c>
      <c r="C43">
        <v>16700</v>
      </c>
      <c r="D43" s="10">
        <f t="shared" si="5"/>
        <v>4.222716471147583</v>
      </c>
      <c r="E43" s="17">
        <f t="shared" si="6"/>
        <v>0.004123950537519824</v>
      </c>
      <c r="F43" s="17">
        <f t="shared" si="7"/>
        <v>-0.0002648318239435618</v>
      </c>
      <c r="G43" s="20">
        <f t="shared" si="8"/>
        <v>1.4761904761904763</v>
      </c>
      <c r="H43" s="9">
        <f t="shared" si="9"/>
        <v>0.6774193548387096</v>
      </c>
    </row>
    <row r="44" spans="1:8" ht="12.75">
      <c r="A44">
        <v>43</v>
      </c>
      <c r="B44" s="1">
        <v>34713</v>
      </c>
      <c r="C44">
        <v>16600</v>
      </c>
      <c r="D44" s="10">
        <f t="shared" si="5"/>
        <v>4.220108088040055</v>
      </c>
      <c r="E44" s="17">
        <f t="shared" si="6"/>
        <v>0.004465764452685478</v>
      </c>
      <c r="F44" s="17">
        <f t="shared" si="7"/>
        <v>-0.0002984308518828799</v>
      </c>
      <c r="G44" s="20">
        <f t="shared" si="8"/>
        <v>1.441860465116279</v>
      </c>
      <c r="H44" s="9">
        <f t="shared" si="9"/>
        <v>0.6935483870967742</v>
      </c>
    </row>
    <row r="45" spans="1:8" ht="12.75">
      <c r="A45">
        <v>44</v>
      </c>
      <c r="B45" s="1">
        <v>18285</v>
      </c>
      <c r="C45">
        <v>16300</v>
      </c>
      <c r="D45" s="10">
        <f t="shared" si="5"/>
        <v>4.212187604403958</v>
      </c>
      <c r="E45" s="17">
        <f t="shared" si="6"/>
        <v>0.0055870929397706486</v>
      </c>
      <c r="F45" s="17">
        <f t="shared" si="7"/>
        <v>-0.0004176176485404206</v>
      </c>
      <c r="G45" s="20">
        <f t="shared" si="8"/>
        <v>1.4090909090909092</v>
      </c>
      <c r="H45" s="9">
        <f t="shared" si="9"/>
        <v>0.7096774193548386</v>
      </c>
    </row>
    <row r="46" spans="1:8" ht="12.75">
      <c r="A46">
        <v>45</v>
      </c>
      <c r="B46" s="1">
        <v>22636</v>
      </c>
      <c r="C46">
        <v>16000</v>
      </c>
      <c r="D46" s="10">
        <f t="shared" si="5"/>
        <v>4.204119982655925</v>
      </c>
      <c r="E46" s="17">
        <f t="shared" si="6"/>
        <v>0.006858238231986194</v>
      </c>
      <c r="F46" s="17">
        <f t="shared" si="7"/>
        <v>-0.0005679614384597024</v>
      </c>
      <c r="G46" s="20">
        <f t="shared" si="8"/>
        <v>1.3777777777777778</v>
      </c>
      <c r="H46" s="9">
        <f t="shared" si="9"/>
        <v>0.7258064516129032</v>
      </c>
    </row>
    <row r="47" spans="1:8" ht="12.75">
      <c r="A47">
        <v>46</v>
      </c>
      <c r="B47" s="1">
        <v>14647</v>
      </c>
      <c r="C47">
        <v>15900</v>
      </c>
      <c r="D47" s="10">
        <f t="shared" si="5"/>
        <v>4.201397124320452</v>
      </c>
      <c r="E47" s="17">
        <f t="shared" si="6"/>
        <v>0.007316636388249187</v>
      </c>
      <c r="F47" s="17">
        <f t="shared" si="7"/>
        <v>-0.0006258456081526874</v>
      </c>
      <c r="G47" s="20">
        <f t="shared" si="8"/>
        <v>1.3478260869565217</v>
      </c>
      <c r="H47" s="9">
        <f t="shared" si="9"/>
        <v>0.7419354838709677</v>
      </c>
    </row>
    <row r="48" spans="1:8" ht="12.75">
      <c r="A48">
        <v>47</v>
      </c>
      <c r="B48" s="1">
        <v>28893</v>
      </c>
      <c r="C48">
        <v>15000</v>
      </c>
      <c r="D48" s="10">
        <f t="shared" si="5"/>
        <v>4.176091259055681</v>
      </c>
      <c r="E48" s="17">
        <f t="shared" si="6"/>
        <v>0.012286215964140309</v>
      </c>
      <c r="F48" s="17">
        <f t="shared" si="7"/>
        <v>-0.0013618435475532</v>
      </c>
      <c r="G48" s="20">
        <f t="shared" si="8"/>
        <v>1.3191489361702127</v>
      </c>
      <c r="H48" s="9">
        <f t="shared" si="9"/>
        <v>0.7580645161290324</v>
      </c>
    </row>
    <row r="49" spans="1:8" ht="12.75">
      <c r="A49">
        <v>48</v>
      </c>
      <c r="B49" s="1">
        <v>24871</v>
      </c>
      <c r="C49">
        <v>14600</v>
      </c>
      <c r="D49" s="10">
        <f t="shared" si="5"/>
        <v>4.164352855784437</v>
      </c>
      <c r="E49" s="17">
        <f t="shared" si="6"/>
        <v>0.015026250542009612</v>
      </c>
      <c r="F49" s="17">
        <f t="shared" si="7"/>
        <v>-0.0018419419488785499</v>
      </c>
      <c r="G49" s="20">
        <f t="shared" si="8"/>
        <v>1.2916666666666667</v>
      </c>
      <c r="H49" s="9">
        <f t="shared" si="9"/>
        <v>0.7741935483870968</v>
      </c>
    </row>
    <row r="50" spans="1:8" ht="12.75">
      <c r="A50">
        <v>49</v>
      </c>
      <c r="B50" s="1">
        <v>32518</v>
      </c>
      <c r="C50">
        <v>14600</v>
      </c>
      <c r="D50" s="10">
        <f t="shared" si="5"/>
        <v>4.164352855784437</v>
      </c>
      <c r="E50" s="17">
        <f t="shared" si="6"/>
        <v>0.015026250542009612</v>
      </c>
      <c r="F50" s="17">
        <f t="shared" si="7"/>
        <v>-0.0018419419488785499</v>
      </c>
      <c r="G50" s="20">
        <f t="shared" si="8"/>
        <v>1.2653061224489797</v>
      </c>
      <c r="H50" s="9">
        <f t="shared" si="9"/>
        <v>0.7903225806451613</v>
      </c>
    </row>
    <row r="51" spans="1:8" ht="12.75">
      <c r="A51">
        <v>50</v>
      </c>
      <c r="B51" s="1">
        <v>27399</v>
      </c>
      <c r="C51">
        <v>14500</v>
      </c>
      <c r="D51" s="10">
        <f t="shared" si="5"/>
        <v>4.161368002234975</v>
      </c>
      <c r="E51" s="17">
        <f t="shared" si="6"/>
        <v>0.015766936186300647</v>
      </c>
      <c r="F51" s="17">
        <f t="shared" si="7"/>
        <v>-0.001979798381382861</v>
      </c>
      <c r="G51" s="20">
        <f t="shared" si="8"/>
        <v>1.24</v>
      </c>
      <c r="H51" s="9">
        <f t="shared" si="9"/>
        <v>0.8064516129032259</v>
      </c>
    </row>
    <row r="52" spans="1:8" ht="12.75">
      <c r="A52">
        <v>51</v>
      </c>
      <c r="B52" s="1">
        <v>30988</v>
      </c>
      <c r="C52">
        <v>14400</v>
      </c>
      <c r="D52" s="10">
        <f t="shared" si="5"/>
        <v>4.158362492095249</v>
      </c>
      <c r="E52" s="17">
        <f t="shared" si="6"/>
        <v>0.016530751822384563</v>
      </c>
      <c r="F52" s="17">
        <f t="shared" si="7"/>
        <v>-0.002125391350058976</v>
      </c>
      <c r="G52" s="20">
        <f t="shared" si="8"/>
        <v>1.2156862745098038</v>
      </c>
      <c r="H52" s="9">
        <f t="shared" si="9"/>
        <v>0.8225806451612904</v>
      </c>
    </row>
    <row r="53" spans="1:8" ht="12.75">
      <c r="A53">
        <v>52</v>
      </c>
      <c r="B53" s="1">
        <v>15376</v>
      </c>
      <c r="C53">
        <v>13900</v>
      </c>
      <c r="D53" s="10">
        <f t="shared" si="5"/>
        <v>4.143014800254095</v>
      </c>
      <c r="E53" s="17">
        <f t="shared" si="6"/>
        <v>0.020712869459278277</v>
      </c>
      <c r="F53" s="17">
        <f t="shared" si="7"/>
        <v>-0.0029809891967494807</v>
      </c>
      <c r="G53" s="20">
        <f t="shared" si="8"/>
        <v>1.1923076923076923</v>
      </c>
      <c r="H53" s="9">
        <f t="shared" si="9"/>
        <v>0.8387096774193549</v>
      </c>
    </row>
    <row r="54" spans="1:8" ht="12.75">
      <c r="A54">
        <v>53</v>
      </c>
      <c r="B54" s="1">
        <v>26655</v>
      </c>
      <c r="C54">
        <v>13000</v>
      </c>
      <c r="D54" s="10">
        <f t="shared" si="5"/>
        <v>4.113943352306837</v>
      </c>
      <c r="E54" s="17">
        <f t="shared" si="6"/>
        <v>0.029925924540382533</v>
      </c>
      <c r="F54" s="17">
        <f t="shared" si="7"/>
        <v>-0.0051769189387320435</v>
      </c>
      <c r="G54" s="20">
        <f t="shared" si="8"/>
        <v>1.169811320754717</v>
      </c>
      <c r="H54" s="9">
        <f t="shared" si="9"/>
        <v>0.8548387096774194</v>
      </c>
    </row>
    <row r="55" spans="1:8" ht="12.75">
      <c r="A55">
        <v>54</v>
      </c>
      <c r="B55" s="1">
        <v>33654</v>
      </c>
      <c r="C55">
        <v>11700</v>
      </c>
      <c r="D55" s="10">
        <f t="shared" si="5"/>
        <v>4.068185861746161</v>
      </c>
      <c r="E55" s="17">
        <f t="shared" si="6"/>
        <v>0.04785095075476478</v>
      </c>
      <c r="F55" s="17">
        <f t="shared" si="7"/>
        <v>-0.010467328568611236</v>
      </c>
      <c r="G55" s="20">
        <f t="shared" si="8"/>
        <v>1.1481481481481481</v>
      </c>
      <c r="H55" s="9">
        <f t="shared" si="9"/>
        <v>0.8709677419354839</v>
      </c>
    </row>
    <row r="56" spans="1:8" ht="12.75">
      <c r="A56">
        <v>55</v>
      </c>
      <c r="B56" s="1">
        <v>14994</v>
      </c>
      <c r="C56">
        <v>10600</v>
      </c>
      <c r="D56" s="10">
        <f t="shared" si="5"/>
        <v>4.02530586526477</v>
      </c>
      <c r="E56" s="17">
        <f t="shared" si="6"/>
        <v>0.0684495233971951</v>
      </c>
      <c r="F56" s="17">
        <f t="shared" si="7"/>
        <v>-0.017908352854009896</v>
      </c>
      <c r="G56" s="20">
        <f t="shared" si="8"/>
        <v>1.1272727272727272</v>
      </c>
      <c r="H56" s="9">
        <f t="shared" si="9"/>
        <v>0.8870967741935485</v>
      </c>
    </row>
    <row r="57" spans="1:8" ht="12.75">
      <c r="A57">
        <v>56</v>
      </c>
      <c r="B57" s="1">
        <v>34389</v>
      </c>
      <c r="C57">
        <v>10400</v>
      </c>
      <c r="D57" s="10">
        <f t="shared" si="5"/>
        <v>4.017033339298781</v>
      </c>
      <c r="E57" s="17">
        <f t="shared" si="6"/>
        <v>0.07284661682719777</v>
      </c>
      <c r="F57" s="17">
        <f t="shared" si="7"/>
        <v>-0.01966138377350265</v>
      </c>
      <c r="G57" s="20">
        <f t="shared" si="8"/>
        <v>1.1071428571428572</v>
      </c>
      <c r="H57" s="9">
        <f t="shared" si="9"/>
        <v>0.9032258064516129</v>
      </c>
    </row>
    <row r="58" spans="1:8" ht="12.75">
      <c r="A58">
        <v>57</v>
      </c>
      <c r="B58" s="1">
        <v>35781</v>
      </c>
      <c r="C58">
        <v>10200</v>
      </c>
      <c r="D58" s="10">
        <f t="shared" si="5"/>
        <v>4.008600171761918</v>
      </c>
      <c r="E58" s="17">
        <f t="shared" si="6"/>
        <v>0.07746997793889672</v>
      </c>
      <c r="F58" s="17">
        <f t="shared" si="7"/>
        <v>-0.021562551438020994</v>
      </c>
      <c r="G58" s="20">
        <f t="shared" si="8"/>
        <v>1.087719298245614</v>
      </c>
      <c r="H58" s="9">
        <f t="shared" si="9"/>
        <v>0.9193548387096774</v>
      </c>
    </row>
    <row r="59" spans="1:8" ht="12.75">
      <c r="A59">
        <v>58</v>
      </c>
      <c r="B59" s="1">
        <v>33989</v>
      </c>
      <c r="C59">
        <v>10100</v>
      </c>
      <c r="D59" s="10">
        <f t="shared" si="5"/>
        <v>4.004321373782642</v>
      </c>
      <c r="E59" s="17">
        <f t="shared" si="6"/>
        <v>0.07987015846086477</v>
      </c>
      <c r="F59" s="17">
        <f t="shared" si="7"/>
        <v>-0.022572352256193775</v>
      </c>
      <c r="G59" s="20">
        <f t="shared" si="8"/>
        <v>1.0689655172413792</v>
      </c>
      <c r="H59" s="9">
        <f t="shared" si="9"/>
        <v>0.935483870967742</v>
      </c>
    </row>
    <row r="60" spans="1:8" ht="12.75">
      <c r="A60">
        <v>59</v>
      </c>
      <c r="B60" s="1">
        <v>28192</v>
      </c>
      <c r="C60">
        <v>9270</v>
      </c>
      <c r="D60" s="10">
        <f t="shared" si="5"/>
        <v>3.967079734144497</v>
      </c>
      <c r="E60" s="17">
        <f t="shared" si="6"/>
        <v>0.10230704786988766</v>
      </c>
      <c r="F60" s="17">
        <f t="shared" si="7"/>
        <v>-0.03272339310419384</v>
      </c>
      <c r="G60" s="20">
        <f t="shared" si="8"/>
        <v>1.0508474576271187</v>
      </c>
      <c r="H60" s="9">
        <f t="shared" si="9"/>
        <v>0.9516129032258064</v>
      </c>
    </row>
    <row r="61" spans="1:8" ht="12.75">
      <c r="A61">
        <v>60</v>
      </c>
      <c r="B61" s="1">
        <v>16003</v>
      </c>
      <c r="C61">
        <v>8890</v>
      </c>
      <c r="D61" s="10">
        <f t="shared" si="5"/>
        <v>3.9489017609702137</v>
      </c>
      <c r="E61" s="17">
        <f t="shared" si="6"/>
        <v>0.11426610795719219</v>
      </c>
      <c r="F61" s="17">
        <f t="shared" si="7"/>
        <v>-0.038625681276544234</v>
      </c>
      <c r="G61" s="20">
        <f t="shared" si="8"/>
        <v>1.0333333333333334</v>
      </c>
      <c r="H61" s="9">
        <f t="shared" si="9"/>
        <v>0.9677419354838709</v>
      </c>
    </row>
    <row r="62" spans="1:8" ht="12.75">
      <c r="A62">
        <v>61</v>
      </c>
      <c r="B62" s="1">
        <v>33202</v>
      </c>
      <c r="C62">
        <v>8600</v>
      </c>
      <c r="D62" s="10">
        <f t="shared" si="5"/>
        <v>3.934498451243568</v>
      </c>
      <c r="E62" s="17">
        <f t="shared" si="6"/>
        <v>0.12421114271186277</v>
      </c>
      <c r="F62" s="17">
        <f t="shared" si="7"/>
        <v>-0.043776479811068254</v>
      </c>
      <c r="G62" s="20">
        <f t="shared" si="8"/>
        <v>1.0163934426229508</v>
      </c>
      <c r="H62" s="9">
        <f t="shared" si="9"/>
        <v>0.9838709677419355</v>
      </c>
    </row>
    <row r="63" spans="3:4" ht="12.75">
      <c r="C63" s="4" t="s">
        <v>56</v>
      </c>
      <c r="D63" s="4" t="s">
        <v>57</v>
      </c>
    </row>
    <row r="64" spans="3:4" ht="12.75">
      <c r="C64" s="15">
        <f>AVERAGE(C2:C62)</f>
        <v>20686.22950819672</v>
      </c>
      <c r="D64" s="15">
        <f>AVERAGE(D2:D62)</f>
        <v>4.286934463466869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shali bogavelli</dc:creator>
  <cp:keywords/>
  <dc:description/>
  <cp:lastModifiedBy>Oregon State University</cp:lastModifiedBy>
  <dcterms:created xsi:type="dcterms:W3CDTF">2002-04-30T21:46:16Z</dcterms:created>
  <dcterms:modified xsi:type="dcterms:W3CDTF">2007-11-02T03:11:02Z</dcterms:modified>
  <cp:category/>
  <cp:version/>
  <cp:contentType/>
  <cp:contentStatus/>
</cp:coreProperties>
</file>